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8_{D5AAD5F4-7CD7-41A5-9D67-7AF9D9B5799B}" xr6:coauthVersionLast="47" xr6:coauthVersionMax="47" xr10:uidLastSave="{00000000-0000-0000-0000-000000000000}"/>
  <bookViews>
    <workbookView xWindow="-120" yWindow="-120" windowWidth="38640" windowHeight="21120" xr2:uid="{60BFFE31-BD32-4315-9D53-1FBF0ADCA520}"/>
  </bookViews>
  <sheets>
    <sheet name="水费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2" l="1"/>
  <c r="T58" i="2"/>
  <c r="Q37" i="2"/>
  <c r="Q44" i="2"/>
  <c r="Q51" i="2"/>
  <c r="Q58" i="2"/>
  <c r="Q65" i="2"/>
  <c r="Q30" i="2"/>
  <c r="N37" i="2"/>
  <c r="N44" i="2"/>
  <c r="N51" i="2"/>
  <c r="N30" i="2"/>
  <c r="I2" i="2"/>
  <c r="I3" i="2"/>
  <c r="I4" i="2"/>
  <c r="I5" i="2"/>
  <c r="I6" i="2"/>
  <c r="I7" i="2"/>
  <c r="I8" i="2"/>
  <c r="I9" i="2"/>
  <c r="I10" i="2"/>
  <c r="I72" i="2" s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S65" i="2"/>
  <c r="S58" i="2"/>
  <c r="S72" i="2" s="1"/>
  <c r="U51" i="2"/>
  <c r="U44" i="2"/>
  <c r="U37" i="2"/>
  <c r="U30" i="2"/>
  <c r="U23" i="2"/>
  <c r="U16" i="2"/>
  <c r="U9" i="2"/>
  <c r="U2" i="2"/>
  <c r="R9" i="2"/>
  <c r="R16" i="2"/>
  <c r="R23" i="2"/>
  <c r="R2" i="2"/>
  <c r="O58" i="2"/>
  <c r="O65" i="2"/>
  <c r="P37" i="2"/>
  <c r="P44" i="2"/>
  <c r="P51" i="2"/>
  <c r="P58" i="2"/>
  <c r="P65" i="2"/>
  <c r="P30" i="2"/>
  <c r="M37" i="2"/>
  <c r="M44" i="2"/>
  <c r="M51" i="2"/>
  <c r="M30" i="2"/>
  <c r="N9" i="2"/>
  <c r="N16" i="2"/>
  <c r="N23" i="2"/>
  <c r="N2" i="2"/>
  <c r="M9" i="2"/>
  <c r="M16" i="2"/>
  <c r="M23" i="2"/>
  <c r="M2" i="2"/>
  <c r="H72" i="2"/>
  <c r="F72" i="2"/>
  <c r="K65" i="2"/>
  <c r="K58" i="2"/>
  <c r="T72" i="2" s="1"/>
  <c r="K51" i="2"/>
  <c r="K44" i="2"/>
  <c r="K37" i="2"/>
  <c r="K30" i="2"/>
  <c r="K23" i="2"/>
  <c r="K16" i="2"/>
  <c r="K9" i="2"/>
  <c r="K2" i="2"/>
  <c r="J65" i="2"/>
  <c r="J58" i="2"/>
  <c r="J51" i="2"/>
  <c r="J44" i="2"/>
  <c r="J37" i="2"/>
  <c r="J30" i="2"/>
  <c r="J23" i="2"/>
  <c r="J16" i="2"/>
  <c r="J9" i="2"/>
  <c r="J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13" i="2"/>
  <c r="E12" i="2"/>
  <c r="E11" i="2"/>
  <c r="E10" i="2"/>
  <c r="E8" i="2"/>
  <c r="E7" i="2"/>
  <c r="E6" i="2"/>
  <c r="E5" i="2"/>
  <c r="E4" i="2"/>
  <c r="E3" i="2"/>
  <c r="O9" i="2" l="1"/>
  <c r="O30" i="2"/>
  <c r="O44" i="2"/>
  <c r="O51" i="2"/>
  <c r="O2" i="2"/>
  <c r="O23" i="2"/>
  <c r="R44" i="2"/>
  <c r="O16" i="2"/>
  <c r="R37" i="2"/>
  <c r="U58" i="2"/>
  <c r="U65" i="2"/>
  <c r="R30" i="2"/>
  <c r="R65" i="2"/>
  <c r="R58" i="2"/>
  <c r="P72" i="2"/>
  <c r="O37" i="2"/>
  <c r="R51" i="2"/>
  <c r="J72" i="2"/>
  <c r="M72" i="2"/>
  <c r="K72" i="2"/>
  <c r="L44" i="2"/>
  <c r="L37" i="2"/>
  <c r="L23" i="2"/>
  <c r="L65" i="2"/>
  <c r="L16" i="2"/>
  <c r="L9" i="2"/>
  <c r="L30" i="2"/>
  <c r="L58" i="2"/>
  <c r="L2" i="2"/>
  <c r="L51" i="2"/>
  <c r="U72" i="2" l="1"/>
  <c r="O72" i="2"/>
  <c r="R72" i="2"/>
  <c r="N72" i="2"/>
  <c r="L72" i="2"/>
  <c r="Q72" i="2"/>
</calcChain>
</file>

<file path=xl/sharedStrings.xml><?xml version="1.0" encoding="utf-8"?>
<sst xmlns="http://schemas.openxmlformats.org/spreadsheetml/2006/main" count="103" uniqueCount="40">
  <si>
    <t>2025年3月</t>
  </si>
  <si>
    <t>房号</t>
    <phoneticPr fontId="3" type="noConversion"/>
  </si>
  <si>
    <t>上期读数</t>
    <phoneticPr fontId="3" type="noConversion"/>
  </si>
  <si>
    <t>本期读数</t>
    <phoneticPr fontId="3" type="noConversion"/>
  </si>
  <si>
    <t>电用量</t>
    <phoneticPr fontId="3" type="noConversion"/>
  </si>
  <si>
    <t>电费金额</t>
    <phoneticPr fontId="3" type="noConversion"/>
  </si>
  <si>
    <t>水用量</t>
    <phoneticPr fontId="3" type="noConversion"/>
  </si>
  <si>
    <t>水金额</t>
    <phoneticPr fontId="3" type="noConversion"/>
  </si>
  <si>
    <t>总金额</t>
    <phoneticPr fontId="3" type="noConversion"/>
  </si>
  <si>
    <t>2024年9月</t>
    <phoneticPr fontId="3" type="noConversion"/>
  </si>
  <si>
    <t>B5-1401</t>
    <phoneticPr fontId="3" type="noConversion"/>
  </si>
  <si>
    <t>B5-1402</t>
    <phoneticPr fontId="3" type="noConversion"/>
  </si>
  <si>
    <t>B5-1403</t>
    <phoneticPr fontId="3" type="noConversion"/>
  </si>
  <si>
    <t>B5-1404</t>
    <phoneticPr fontId="3" type="noConversion"/>
  </si>
  <si>
    <t>B5-1405</t>
    <phoneticPr fontId="3" type="noConversion"/>
  </si>
  <si>
    <t>B5-1406</t>
    <phoneticPr fontId="3" type="noConversion"/>
  </si>
  <si>
    <t>B5-1407</t>
    <phoneticPr fontId="3" type="noConversion"/>
  </si>
  <si>
    <t>2024年10月</t>
    <phoneticPr fontId="3" type="noConversion"/>
  </si>
  <si>
    <t>2024年11月</t>
  </si>
  <si>
    <t>2024年12月</t>
  </si>
  <si>
    <t>2025年1月</t>
  </si>
  <si>
    <t>2025年2月</t>
  </si>
  <si>
    <t>2025年4月</t>
  </si>
  <si>
    <t>2025年5月</t>
  </si>
  <si>
    <t>2025年6月</t>
  </si>
  <si>
    <t>月份</t>
    <phoneticPr fontId="1" type="noConversion"/>
  </si>
  <si>
    <t>电费合计</t>
    <phoneticPr fontId="3" type="noConversion"/>
  </si>
  <si>
    <t>水费合计</t>
    <phoneticPr fontId="3" type="noConversion"/>
  </si>
  <si>
    <t>水电合计</t>
    <phoneticPr fontId="3" type="noConversion"/>
  </si>
  <si>
    <t>总计</t>
    <phoneticPr fontId="3" type="noConversion"/>
  </si>
  <si>
    <t>韩电费</t>
    <phoneticPr fontId="3" type="noConversion"/>
  </si>
  <si>
    <t>韩水费</t>
    <phoneticPr fontId="3" type="noConversion"/>
  </si>
  <si>
    <t>韩合计</t>
    <phoneticPr fontId="3" type="noConversion"/>
  </si>
  <si>
    <t>李维电费</t>
    <phoneticPr fontId="3" type="noConversion"/>
  </si>
  <si>
    <t>李维水费</t>
    <phoneticPr fontId="3" type="noConversion"/>
  </si>
  <si>
    <t>李维合计</t>
    <phoneticPr fontId="3" type="noConversion"/>
  </si>
  <si>
    <t>江西电费</t>
    <phoneticPr fontId="3" type="noConversion"/>
  </si>
  <si>
    <t>江西水费</t>
    <phoneticPr fontId="3" type="noConversion"/>
  </si>
  <si>
    <t>江西总计</t>
    <phoneticPr fontId="3" type="noConversion"/>
  </si>
  <si>
    <t>注：1403、1404的电表为李维使用、其余为江西使用，李维从25年1月开始计算，江西从25年5月开始计算。按物管规定，水费按房屋的面积分摊，李维占58%，江西占42%。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</si>
</sst>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2"/>
      <charset val="134"/>
    </font>
    <font>
      <sz val="9"/>
      <name val="宋体"/>
      <family val="2"/>
      <charset val="134"/>
    </font>
    <font>
      <b/>
      <sz val="11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2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2" fontId="5" fillId="6" borderId="4" xfId="0" applyNumberFormat="1" applyFont="1" applyFill="1" applyBorder="1">
      <alignment vertical="center"/>
    </xf>
    <xf numFmtId="2" fontId="5" fillId="3" borderId="4" xfId="0" applyNumberFormat="1" applyFont="1" applyFill="1" applyBorder="1">
      <alignment vertical="center"/>
    </xf>
    <xf numFmtId="2" fontId="5" fillId="4" borderId="4" xfId="0" applyNumberFormat="1" applyFont="1" applyFill="1" applyBorder="1">
      <alignment vertical="center"/>
    </xf>
    <xf numFmtId="2" fontId="5" fillId="5" borderId="4" xfId="0" applyNumberFormat="1" applyFont="1" applyFill="1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2" fontId="7" fillId="6" borderId="4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2" fontId="7" fillId="3" borderId="4" xfId="0" applyNumberFormat="1" applyFont="1" applyFill="1" applyBorder="1">
      <alignment vertical="center"/>
    </xf>
    <xf numFmtId="0" fontId="6" fillId="4" borderId="2" xfId="0" applyFont="1" applyFill="1" applyBorder="1" applyAlignment="1">
      <alignment horizontal="center" vertical="center"/>
    </xf>
    <xf numFmtId="2" fontId="7" fillId="4" borderId="4" xfId="0" applyNumberFormat="1" applyFont="1" applyFill="1" applyBorder="1">
      <alignment vertical="center"/>
    </xf>
    <xf numFmtId="0" fontId="6" fillId="5" borderId="2" xfId="0" applyFont="1" applyFill="1" applyBorder="1" applyAlignment="1">
      <alignment horizontal="center" vertical="center"/>
    </xf>
    <xf numFmtId="2" fontId="7" fillId="5" borderId="4" xfId="0" applyNumberFormat="1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2" fontId="7" fillId="5" borderId="7" xfId="0" applyNumberFormat="1" applyFont="1" applyFill="1" applyBorder="1" applyAlignment="1">
      <alignment horizontal="center" vertical="center"/>
    </xf>
    <xf numFmtId="2" fontId="7" fillId="5" borderId="9" xfId="0" applyNumberFormat="1" applyFont="1" applyFill="1" applyBorder="1" applyAlignment="1">
      <alignment horizontal="center" vertical="center"/>
    </xf>
    <xf numFmtId="2" fontId="7" fillId="5" borderId="12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11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2" fontId="7" fillId="4" borderId="6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6" borderId="6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6" borderId="1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D281-ECC1-44AD-98B7-DAA1432C767A}">
  <dimension ref="A1:U73"/>
  <sheetViews>
    <sheetView tabSelected="1" workbookViewId="0">
      <pane ySplit="1" topLeftCell="A2" activePane="bottomLeft" state="frozen"/>
      <selection pane="bottomLeft" activeCell="W12" sqref="W12"/>
    </sheetView>
  </sheetViews>
  <sheetFormatPr defaultRowHeight="14.25" x14ac:dyDescent="0.2"/>
  <cols>
    <col min="1" max="1" width="12.375" customWidth="1"/>
    <col min="9" max="9" width="9" style="27"/>
    <col min="10" max="11" width="8.375" customWidth="1"/>
    <col min="12" max="12" width="10.125" style="27" customWidth="1"/>
    <col min="13" max="14" width="8.375" customWidth="1"/>
    <col min="15" max="15" width="11.5" style="27" customWidth="1"/>
    <col min="16" max="17" width="8.375" customWidth="1"/>
    <col min="18" max="18" width="11.375" style="27" customWidth="1"/>
    <col min="19" max="20" width="8.375" customWidth="1"/>
    <col min="21" max="21" width="8.375" style="27" customWidth="1"/>
  </cols>
  <sheetData>
    <row r="1" spans="1:21" ht="30.75" customHeight="1" thickBot="1" x14ac:dyDescent="0.25">
      <c r="A1" s="16" t="s">
        <v>25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4" t="s">
        <v>8</v>
      </c>
      <c r="J1" s="20" t="s">
        <v>26</v>
      </c>
      <c r="K1" s="20" t="s">
        <v>27</v>
      </c>
      <c r="L1" s="25" t="s">
        <v>28</v>
      </c>
      <c r="M1" s="17" t="s">
        <v>30</v>
      </c>
      <c r="N1" s="17" t="s">
        <v>31</v>
      </c>
      <c r="O1" s="28" t="s">
        <v>32</v>
      </c>
      <c r="P1" s="18" t="s">
        <v>33</v>
      </c>
      <c r="Q1" s="18" t="s">
        <v>34</v>
      </c>
      <c r="R1" s="30" t="s">
        <v>35</v>
      </c>
      <c r="S1" s="19" t="s">
        <v>36</v>
      </c>
      <c r="T1" s="19" t="s">
        <v>37</v>
      </c>
      <c r="U1" s="32" t="s">
        <v>38</v>
      </c>
    </row>
    <row r="2" spans="1:21" x14ac:dyDescent="0.2">
      <c r="A2" s="72" t="s">
        <v>9</v>
      </c>
      <c r="B2" s="10" t="s">
        <v>10</v>
      </c>
      <c r="C2" s="10"/>
      <c r="D2" s="10"/>
      <c r="E2" s="10">
        <v>0</v>
      </c>
      <c r="F2" s="10">
        <v>0</v>
      </c>
      <c r="G2" s="11">
        <v>2.82</v>
      </c>
      <c r="H2" s="11">
        <v>18.36</v>
      </c>
      <c r="I2" s="35">
        <f>F2+H2</f>
        <v>18.36</v>
      </c>
      <c r="J2" s="69">
        <f>SUM(F2:F8)</f>
        <v>543.41999999999996</v>
      </c>
      <c r="K2" s="69">
        <f>SUM(H2:H8)</f>
        <v>117.00000000000001</v>
      </c>
      <c r="L2" s="63">
        <f>SUM(I2:I8)</f>
        <v>660.42000000000007</v>
      </c>
      <c r="M2" s="57">
        <f>SUM(F2:F8)</f>
        <v>543.41999999999996</v>
      </c>
      <c r="N2" s="57">
        <f>SUM(H2:H8)</f>
        <v>117.00000000000001</v>
      </c>
      <c r="O2" s="51">
        <f>SUM(M2:N2)</f>
        <v>660.42</v>
      </c>
      <c r="P2" s="60">
        <v>0</v>
      </c>
      <c r="Q2" s="60">
        <v>0</v>
      </c>
      <c r="R2" s="54">
        <f>SUM(P2:Q2)</f>
        <v>0</v>
      </c>
      <c r="S2" s="48">
        <v>0</v>
      </c>
      <c r="T2" s="48">
        <v>0</v>
      </c>
      <c r="U2" s="45">
        <f>SUM(S2:T2)</f>
        <v>0</v>
      </c>
    </row>
    <row r="3" spans="1:21" x14ac:dyDescent="0.2">
      <c r="A3" s="73"/>
      <c r="B3" s="12" t="s">
        <v>11</v>
      </c>
      <c r="C3" s="12">
        <v>5638</v>
      </c>
      <c r="D3" s="12">
        <v>5698</v>
      </c>
      <c r="E3" s="12">
        <f>D3-C3</f>
        <v>60</v>
      </c>
      <c r="F3" s="12">
        <v>25.73</v>
      </c>
      <c r="G3" s="13">
        <v>1.53</v>
      </c>
      <c r="H3" s="13">
        <v>9.93</v>
      </c>
      <c r="I3" s="36">
        <f t="shared" ref="I3:I8" si="0">F3+H3</f>
        <v>35.659999999999997</v>
      </c>
      <c r="J3" s="70"/>
      <c r="K3" s="70"/>
      <c r="L3" s="64"/>
      <c r="M3" s="58"/>
      <c r="N3" s="58"/>
      <c r="O3" s="52"/>
      <c r="P3" s="61"/>
      <c r="Q3" s="61"/>
      <c r="R3" s="55"/>
      <c r="S3" s="49"/>
      <c r="T3" s="49"/>
      <c r="U3" s="46"/>
    </row>
    <row r="4" spans="1:21" x14ac:dyDescent="0.2">
      <c r="A4" s="73"/>
      <c r="B4" s="12" t="s">
        <v>12</v>
      </c>
      <c r="C4" s="12">
        <v>3058</v>
      </c>
      <c r="D4" s="12">
        <v>3089</v>
      </c>
      <c r="E4" s="12">
        <f t="shared" ref="E4:E8" si="1">D4-C4</f>
        <v>31</v>
      </c>
      <c r="F4" s="12">
        <v>13.3</v>
      </c>
      <c r="G4" s="13">
        <v>1.53</v>
      </c>
      <c r="H4" s="13">
        <v>9.93</v>
      </c>
      <c r="I4" s="36">
        <f t="shared" si="0"/>
        <v>23.23</v>
      </c>
      <c r="J4" s="70"/>
      <c r="K4" s="70"/>
      <c r="L4" s="64"/>
      <c r="M4" s="58"/>
      <c r="N4" s="58"/>
      <c r="O4" s="52"/>
      <c r="P4" s="61"/>
      <c r="Q4" s="61"/>
      <c r="R4" s="55"/>
      <c r="S4" s="49"/>
      <c r="T4" s="49"/>
      <c r="U4" s="46"/>
    </row>
    <row r="5" spans="1:21" x14ac:dyDescent="0.2">
      <c r="A5" s="73"/>
      <c r="B5" s="12" t="s">
        <v>13</v>
      </c>
      <c r="C5" s="12">
        <v>36794</v>
      </c>
      <c r="D5" s="12">
        <v>36798</v>
      </c>
      <c r="E5" s="12">
        <f t="shared" si="1"/>
        <v>4</v>
      </c>
      <c r="F5" s="12">
        <v>1.72</v>
      </c>
      <c r="G5" s="13">
        <v>2.82</v>
      </c>
      <c r="H5" s="13">
        <v>18.36</v>
      </c>
      <c r="I5" s="36">
        <f t="shared" si="0"/>
        <v>20.079999999999998</v>
      </c>
      <c r="J5" s="70"/>
      <c r="K5" s="70"/>
      <c r="L5" s="64"/>
      <c r="M5" s="58"/>
      <c r="N5" s="58"/>
      <c r="O5" s="52"/>
      <c r="P5" s="61"/>
      <c r="Q5" s="61"/>
      <c r="R5" s="55"/>
      <c r="S5" s="49"/>
      <c r="T5" s="49"/>
      <c r="U5" s="46"/>
    </row>
    <row r="6" spans="1:21" x14ac:dyDescent="0.2">
      <c r="A6" s="73"/>
      <c r="B6" s="12" t="s">
        <v>14</v>
      </c>
      <c r="C6" s="12">
        <v>6181</v>
      </c>
      <c r="D6" s="12">
        <v>6461</v>
      </c>
      <c r="E6" s="12">
        <f t="shared" si="1"/>
        <v>280</v>
      </c>
      <c r="F6" s="12">
        <v>120.09</v>
      </c>
      <c r="G6" s="13">
        <v>2.96</v>
      </c>
      <c r="H6" s="13">
        <v>19.260000000000002</v>
      </c>
      <c r="I6" s="36">
        <f t="shared" si="0"/>
        <v>139.35</v>
      </c>
      <c r="J6" s="70"/>
      <c r="K6" s="70"/>
      <c r="L6" s="64"/>
      <c r="M6" s="58"/>
      <c r="N6" s="58"/>
      <c r="O6" s="52"/>
      <c r="P6" s="61"/>
      <c r="Q6" s="61"/>
      <c r="R6" s="55"/>
      <c r="S6" s="49"/>
      <c r="T6" s="49"/>
      <c r="U6" s="46"/>
    </row>
    <row r="7" spans="1:21" x14ac:dyDescent="0.2">
      <c r="A7" s="73"/>
      <c r="B7" s="12" t="s">
        <v>15</v>
      </c>
      <c r="C7" s="12">
        <v>16833</v>
      </c>
      <c r="D7" s="12">
        <v>16905</v>
      </c>
      <c r="E7" s="12">
        <f t="shared" si="1"/>
        <v>72</v>
      </c>
      <c r="F7" s="12">
        <v>30.88</v>
      </c>
      <c r="G7" s="13">
        <v>3.37</v>
      </c>
      <c r="H7" s="13">
        <v>21.9</v>
      </c>
      <c r="I7" s="36">
        <f t="shared" si="0"/>
        <v>52.78</v>
      </c>
      <c r="J7" s="70"/>
      <c r="K7" s="70"/>
      <c r="L7" s="64"/>
      <c r="M7" s="58"/>
      <c r="N7" s="58"/>
      <c r="O7" s="52"/>
      <c r="P7" s="61"/>
      <c r="Q7" s="61"/>
      <c r="R7" s="55"/>
      <c r="S7" s="49"/>
      <c r="T7" s="49"/>
      <c r="U7" s="46"/>
    </row>
    <row r="8" spans="1:21" ht="15" thickBot="1" x14ac:dyDescent="0.25">
      <c r="A8" s="74"/>
      <c r="B8" s="14" t="s">
        <v>16</v>
      </c>
      <c r="C8" s="14">
        <v>52973</v>
      </c>
      <c r="D8" s="14">
        <v>53793</v>
      </c>
      <c r="E8" s="14">
        <f t="shared" si="1"/>
        <v>820</v>
      </c>
      <c r="F8" s="14">
        <v>351.7</v>
      </c>
      <c r="G8" s="15">
        <v>2.96</v>
      </c>
      <c r="H8" s="15">
        <v>19.260000000000002</v>
      </c>
      <c r="I8" s="37">
        <f t="shared" si="0"/>
        <v>370.96</v>
      </c>
      <c r="J8" s="71"/>
      <c r="K8" s="71"/>
      <c r="L8" s="65"/>
      <c r="M8" s="59"/>
      <c r="N8" s="59"/>
      <c r="O8" s="53"/>
      <c r="P8" s="62"/>
      <c r="Q8" s="62"/>
      <c r="R8" s="56"/>
      <c r="S8" s="50"/>
      <c r="T8" s="50"/>
      <c r="U8" s="47"/>
    </row>
    <row r="9" spans="1:21" x14ac:dyDescent="0.2">
      <c r="A9" s="75" t="s">
        <v>17</v>
      </c>
      <c r="B9" s="2" t="s">
        <v>10</v>
      </c>
      <c r="C9" s="2"/>
      <c r="D9" s="2"/>
      <c r="E9" s="2">
        <v>0</v>
      </c>
      <c r="F9" s="2">
        <v>0</v>
      </c>
      <c r="G9" s="3">
        <v>5.0199999999999996</v>
      </c>
      <c r="H9" s="3">
        <v>32.64</v>
      </c>
      <c r="I9" s="38">
        <f>F9+H9</f>
        <v>32.64</v>
      </c>
      <c r="J9" s="69">
        <f>SUM(F9:F15)</f>
        <v>266.07</v>
      </c>
      <c r="K9" s="69">
        <f>SUM(H9:H15)</f>
        <v>207.99999999999997</v>
      </c>
      <c r="L9" s="63">
        <f>SUM(I9:I15)</f>
        <v>474.07000000000005</v>
      </c>
      <c r="M9" s="57">
        <f>SUM(F9:F15)</f>
        <v>266.07</v>
      </c>
      <c r="N9" s="57">
        <f>SUM(H9:H15)</f>
        <v>207.99999999999997</v>
      </c>
      <c r="O9" s="51">
        <f t="shared" ref="O9" si="2">SUM(M9:N9)</f>
        <v>474.06999999999994</v>
      </c>
      <c r="P9" s="60">
        <v>0</v>
      </c>
      <c r="Q9" s="60">
        <v>0</v>
      </c>
      <c r="R9" s="54">
        <f t="shared" ref="R9" si="3">SUM(P9:Q9)</f>
        <v>0</v>
      </c>
      <c r="S9" s="48">
        <v>0</v>
      </c>
      <c r="T9" s="48">
        <v>0</v>
      </c>
      <c r="U9" s="45">
        <f t="shared" ref="U9" si="4">SUM(S9:T9)</f>
        <v>0</v>
      </c>
    </row>
    <row r="10" spans="1:21" x14ac:dyDescent="0.2">
      <c r="A10" s="76"/>
      <c r="B10" s="4" t="s">
        <v>11</v>
      </c>
      <c r="C10" s="4">
        <v>5698</v>
      </c>
      <c r="D10" s="4">
        <v>5736</v>
      </c>
      <c r="E10" s="4">
        <f>D10-C10</f>
        <v>38</v>
      </c>
      <c r="F10" s="4">
        <v>17.309999999999999</v>
      </c>
      <c r="G10" s="5">
        <v>2.72</v>
      </c>
      <c r="H10" s="5">
        <v>17.66</v>
      </c>
      <c r="I10" s="39">
        <f t="shared" ref="I10:I15" si="5">F10+H10</f>
        <v>34.97</v>
      </c>
      <c r="J10" s="70"/>
      <c r="K10" s="70"/>
      <c r="L10" s="64"/>
      <c r="M10" s="58"/>
      <c r="N10" s="58"/>
      <c r="O10" s="52"/>
      <c r="P10" s="61"/>
      <c r="Q10" s="61"/>
      <c r="R10" s="55"/>
      <c r="S10" s="49"/>
      <c r="T10" s="49"/>
      <c r="U10" s="46"/>
    </row>
    <row r="11" spans="1:21" x14ac:dyDescent="0.2">
      <c r="A11" s="76"/>
      <c r="B11" s="4" t="s">
        <v>12</v>
      </c>
      <c r="C11" s="4">
        <v>3089</v>
      </c>
      <c r="D11" s="4">
        <v>3106</v>
      </c>
      <c r="E11" s="4">
        <f t="shared" ref="E11:E15" si="6">D11-C11</f>
        <v>17</v>
      </c>
      <c r="F11" s="4">
        <v>7.75</v>
      </c>
      <c r="G11" s="5">
        <v>2.72</v>
      </c>
      <c r="H11" s="5">
        <v>17.66</v>
      </c>
      <c r="I11" s="39">
        <f t="shared" si="5"/>
        <v>25.41</v>
      </c>
      <c r="J11" s="70"/>
      <c r="K11" s="70"/>
      <c r="L11" s="64"/>
      <c r="M11" s="58"/>
      <c r="N11" s="58"/>
      <c r="O11" s="52"/>
      <c r="P11" s="61"/>
      <c r="Q11" s="61"/>
      <c r="R11" s="55"/>
      <c r="S11" s="49"/>
      <c r="T11" s="49"/>
      <c r="U11" s="46"/>
    </row>
    <row r="12" spans="1:21" x14ac:dyDescent="0.2">
      <c r="A12" s="76"/>
      <c r="B12" s="4" t="s">
        <v>13</v>
      </c>
      <c r="C12" s="4">
        <v>36798</v>
      </c>
      <c r="D12" s="4">
        <v>36813</v>
      </c>
      <c r="E12" s="4">
        <f t="shared" si="6"/>
        <v>15</v>
      </c>
      <c r="F12" s="4">
        <v>6.83</v>
      </c>
      <c r="G12" s="5">
        <v>5.0199999999999996</v>
      </c>
      <c r="H12" s="5">
        <v>32.64</v>
      </c>
      <c r="I12" s="39">
        <f t="shared" si="5"/>
        <v>39.47</v>
      </c>
      <c r="J12" s="70"/>
      <c r="K12" s="70"/>
      <c r="L12" s="64"/>
      <c r="M12" s="58"/>
      <c r="N12" s="58"/>
      <c r="O12" s="52"/>
      <c r="P12" s="61"/>
      <c r="Q12" s="61"/>
      <c r="R12" s="55"/>
      <c r="S12" s="49"/>
      <c r="T12" s="49"/>
      <c r="U12" s="46"/>
    </row>
    <row r="13" spans="1:21" x14ac:dyDescent="0.2">
      <c r="A13" s="76"/>
      <c r="B13" s="4" t="s">
        <v>14</v>
      </c>
      <c r="C13" s="4">
        <v>6461</v>
      </c>
      <c r="D13" s="4">
        <v>6757</v>
      </c>
      <c r="E13" s="4">
        <f t="shared" si="6"/>
        <v>296</v>
      </c>
      <c r="F13" s="4">
        <v>134.86000000000001</v>
      </c>
      <c r="G13" s="5">
        <v>5.27</v>
      </c>
      <c r="H13" s="5">
        <v>34.229999999999997</v>
      </c>
      <c r="I13" s="39">
        <f t="shared" si="5"/>
        <v>169.09</v>
      </c>
      <c r="J13" s="70"/>
      <c r="K13" s="70"/>
      <c r="L13" s="64"/>
      <c r="M13" s="58"/>
      <c r="N13" s="58"/>
      <c r="O13" s="52"/>
      <c r="P13" s="61"/>
      <c r="Q13" s="61"/>
      <c r="R13" s="55"/>
      <c r="S13" s="49"/>
      <c r="T13" s="49"/>
      <c r="U13" s="46"/>
    </row>
    <row r="14" spans="1:21" x14ac:dyDescent="0.2">
      <c r="A14" s="76"/>
      <c r="B14" s="4" t="s">
        <v>15</v>
      </c>
      <c r="C14" s="4">
        <v>16905</v>
      </c>
      <c r="D14" s="4">
        <v>16957</v>
      </c>
      <c r="E14" s="4">
        <f t="shared" si="6"/>
        <v>52</v>
      </c>
      <c r="F14" s="4">
        <v>23.69</v>
      </c>
      <c r="G14" s="5">
        <v>5.99</v>
      </c>
      <c r="H14" s="5">
        <v>38.94</v>
      </c>
      <c r="I14" s="39">
        <f t="shared" si="5"/>
        <v>62.629999999999995</v>
      </c>
      <c r="J14" s="70"/>
      <c r="K14" s="70"/>
      <c r="L14" s="64"/>
      <c r="M14" s="58"/>
      <c r="N14" s="58"/>
      <c r="O14" s="52"/>
      <c r="P14" s="61"/>
      <c r="Q14" s="61"/>
      <c r="R14" s="55"/>
      <c r="S14" s="49"/>
      <c r="T14" s="49"/>
      <c r="U14" s="46"/>
    </row>
    <row r="15" spans="1:21" ht="15" thickBot="1" x14ac:dyDescent="0.25">
      <c r="A15" s="77"/>
      <c r="B15" s="6" t="s">
        <v>16</v>
      </c>
      <c r="C15" s="6">
        <v>53793</v>
      </c>
      <c r="D15" s="6">
        <v>53959</v>
      </c>
      <c r="E15" s="6">
        <f t="shared" si="6"/>
        <v>166</v>
      </c>
      <c r="F15" s="6">
        <v>75.63</v>
      </c>
      <c r="G15" s="7">
        <v>5.27</v>
      </c>
      <c r="H15" s="7">
        <v>34.229999999999997</v>
      </c>
      <c r="I15" s="40">
        <f t="shared" si="5"/>
        <v>109.85999999999999</v>
      </c>
      <c r="J15" s="71"/>
      <c r="K15" s="71"/>
      <c r="L15" s="65"/>
      <c r="M15" s="59"/>
      <c r="N15" s="59"/>
      <c r="O15" s="53"/>
      <c r="P15" s="62"/>
      <c r="Q15" s="62"/>
      <c r="R15" s="56"/>
      <c r="S15" s="50"/>
      <c r="T15" s="50"/>
      <c r="U15" s="47"/>
    </row>
    <row r="16" spans="1:21" x14ac:dyDescent="0.2">
      <c r="A16" s="72" t="s">
        <v>18</v>
      </c>
      <c r="B16" s="10" t="s">
        <v>10</v>
      </c>
      <c r="C16" s="10"/>
      <c r="D16" s="10"/>
      <c r="E16" s="10">
        <v>0</v>
      </c>
      <c r="F16" s="10">
        <v>0</v>
      </c>
      <c r="G16" s="11">
        <v>10.36</v>
      </c>
      <c r="H16" s="11">
        <v>67.319999999999993</v>
      </c>
      <c r="I16" s="35">
        <f>F16+H16</f>
        <v>67.319999999999993</v>
      </c>
      <c r="J16" s="69">
        <f>SUM(F16:F22)</f>
        <v>355.51</v>
      </c>
      <c r="K16" s="69">
        <f>SUM(H16:H22)</f>
        <v>429.01</v>
      </c>
      <c r="L16" s="63">
        <f>SUM(I16:I22)</f>
        <v>784.52</v>
      </c>
      <c r="M16" s="57">
        <f>SUM(F16:F22)</f>
        <v>355.51</v>
      </c>
      <c r="N16" s="57">
        <f>SUM(H16:H22)</f>
        <v>429.01</v>
      </c>
      <c r="O16" s="51">
        <f t="shared" ref="O16" si="7">SUM(M16:N16)</f>
        <v>784.52</v>
      </c>
      <c r="P16" s="60">
        <v>0</v>
      </c>
      <c r="Q16" s="60">
        <v>0</v>
      </c>
      <c r="R16" s="54">
        <f t="shared" ref="R16" si="8">SUM(P16:Q16)</f>
        <v>0</v>
      </c>
      <c r="S16" s="48">
        <v>0</v>
      </c>
      <c r="T16" s="48">
        <v>0</v>
      </c>
      <c r="U16" s="45">
        <f t="shared" ref="U16" si="9">SUM(S16:T16)</f>
        <v>0</v>
      </c>
    </row>
    <row r="17" spans="1:21" x14ac:dyDescent="0.2">
      <c r="A17" s="73"/>
      <c r="B17" s="12" t="s">
        <v>11</v>
      </c>
      <c r="C17" s="12">
        <v>5698</v>
      </c>
      <c r="D17" s="12">
        <v>5776</v>
      </c>
      <c r="E17" s="12">
        <f>D17-C17</f>
        <v>78</v>
      </c>
      <c r="F17" s="12">
        <v>23.16</v>
      </c>
      <c r="G17" s="13">
        <v>5.6</v>
      </c>
      <c r="H17" s="13">
        <v>36.42</v>
      </c>
      <c r="I17" s="36">
        <f t="shared" ref="I17:I22" si="10">F17+H17</f>
        <v>59.58</v>
      </c>
      <c r="J17" s="70"/>
      <c r="K17" s="70"/>
      <c r="L17" s="64"/>
      <c r="M17" s="58"/>
      <c r="N17" s="58"/>
      <c r="O17" s="52"/>
      <c r="P17" s="61"/>
      <c r="Q17" s="61"/>
      <c r="R17" s="55"/>
      <c r="S17" s="49"/>
      <c r="T17" s="49"/>
      <c r="U17" s="46"/>
    </row>
    <row r="18" spans="1:21" x14ac:dyDescent="0.2">
      <c r="A18" s="73"/>
      <c r="B18" s="12" t="s">
        <v>12</v>
      </c>
      <c r="C18" s="12">
        <v>3089</v>
      </c>
      <c r="D18" s="12">
        <v>3211</v>
      </c>
      <c r="E18" s="12">
        <f t="shared" ref="E18:E22" si="11">D18-C18</f>
        <v>122</v>
      </c>
      <c r="F18" s="12">
        <v>60.8</v>
      </c>
      <c r="G18" s="13">
        <v>5.6</v>
      </c>
      <c r="H18" s="13">
        <v>36.42</v>
      </c>
      <c r="I18" s="36">
        <f t="shared" si="10"/>
        <v>97.22</v>
      </c>
      <c r="J18" s="70"/>
      <c r="K18" s="70"/>
      <c r="L18" s="64"/>
      <c r="M18" s="58"/>
      <c r="N18" s="58"/>
      <c r="O18" s="52"/>
      <c r="P18" s="61"/>
      <c r="Q18" s="61"/>
      <c r="R18" s="55"/>
      <c r="S18" s="49"/>
      <c r="T18" s="49"/>
      <c r="U18" s="46"/>
    </row>
    <row r="19" spans="1:21" x14ac:dyDescent="0.2">
      <c r="A19" s="73"/>
      <c r="B19" s="12" t="s">
        <v>13</v>
      </c>
      <c r="C19" s="12">
        <v>36813</v>
      </c>
      <c r="D19" s="12">
        <v>36813</v>
      </c>
      <c r="E19" s="12">
        <f t="shared" si="11"/>
        <v>0</v>
      </c>
      <c r="F19" s="12">
        <v>0</v>
      </c>
      <c r="G19" s="13">
        <v>10.36</v>
      </c>
      <c r="H19" s="13">
        <v>67.319999999999993</v>
      </c>
      <c r="I19" s="36">
        <f t="shared" si="10"/>
        <v>67.319999999999993</v>
      </c>
      <c r="J19" s="70"/>
      <c r="K19" s="70"/>
      <c r="L19" s="64"/>
      <c r="M19" s="58"/>
      <c r="N19" s="58"/>
      <c r="O19" s="52"/>
      <c r="P19" s="61"/>
      <c r="Q19" s="61"/>
      <c r="R19" s="55"/>
      <c r="S19" s="49"/>
      <c r="T19" s="49"/>
      <c r="U19" s="46"/>
    </row>
    <row r="20" spans="1:21" x14ac:dyDescent="0.2">
      <c r="A20" s="73"/>
      <c r="B20" s="12" t="s">
        <v>14</v>
      </c>
      <c r="C20" s="12">
        <v>6461</v>
      </c>
      <c r="D20" s="12">
        <v>6997</v>
      </c>
      <c r="E20" s="12">
        <f t="shared" si="11"/>
        <v>536</v>
      </c>
      <c r="F20" s="12">
        <v>138.96</v>
      </c>
      <c r="G20" s="13">
        <v>10.86</v>
      </c>
      <c r="H20" s="13">
        <v>70.61</v>
      </c>
      <c r="I20" s="36">
        <f t="shared" si="10"/>
        <v>209.57</v>
      </c>
      <c r="J20" s="70"/>
      <c r="K20" s="70"/>
      <c r="L20" s="64"/>
      <c r="M20" s="58"/>
      <c r="N20" s="58"/>
      <c r="O20" s="52"/>
      <c r="P20" s="61"/>
      <c r="Q20" s="61"/>
      <c r="R20" s="55"/>
      <c r="S20" s="49"/>
      <c r="T20" s="49"/>
      <c r="U20" s="46"/>
    </row>
    <row r="21" spans="1:21" x14ac:dyDescent="0.2">
      <c r="A21" s="73"/>
      <c r="B21" s="12" t="s">
        <v>15</v>
      </c>
      <c r="C21" s="12">
        <v>16905</v>
      </c>
      <c r="D21" s="12">
        <v>17029</v>
      </c>
      <c r="E21" s="12">
        <f t="shared" si="11"/>
        <v>124</v>
      </c>
      <c r="F21" s="12">
        <v>41.69</v>
      </c>
      <c r="G21" s="13">
        <v>12.36</v>
      </c>
      <c r="H21" s="13">
        <v>80.31</v>
      </c>
      <c r="I21" s="36">
        <f t="shared" si="10"/>
        <v>122</v>
      </c>
      <c r="J21" s="70"/>
      <c r="K21" s="70"/>
      <c r="L21" s="64"/>
      <c r="M21" s="58"/>
      <c r="N21" s="58"/>
      <c r="O21" s="52"/>
      <c r="P21" s="61"/>
      <c r="Q21" s="61"/>
      <c r="R21" s="55"/>
      <c r="S21" s="49"/>
      <c r="T21" s="49"/>
      <c r="U21" s="46"/>
    </row>
    <row r="22" spans="1:21" ht="15" thickBot="1" x14ac:dyDescent="0.25">
      <c r="A22" s="74"/>
      <c r="B22" s="14" t="s">
        <v>16</v>
      </c>
      <c r="C22" s="14">
        <v>53793</v>
      </c>
      <c r="D22" s="14">
        <v>54116</v>
      </c>
      <c r="E22" s="14">
        <f t="shared" si="11"/>
        <v>323</v>
      </c>
      <c r="F22" s="14">
        <v>90.9</v>
      </c>
      <c r="G22" s="15">
        <v>10.86</v>
      </c>
      <c r="H22" s="15">
        <v>70.61</v>
      </c>
      <c r="I22" s="37">
        <f t="shared" si="10"/>
        <v>161.51</v>
      </c>
      <c r="J22" s="71"/>
      <c r="K22" s="71"/>
      <c r="L22" s="65"/>
      <c r="M22" s="59"/>
      <c r="N22" s="59"/>
      <c r="O22" s="53"/>
      <c r="P22" s="62"/>
      <c r="Q22" s="62"/>
      <c r="R22" s="56"/>
      <c r="S22" s="50"/>
      <c r="T22" s="50"/>
      <c r="U22" s="47"/>
    </row>
    <row r="23" spans="1:21" x14ac:dyDescent="0.2">
      <c r="A23" s="75" t="s">
        <v>19</v>
      </c>
      <c r="B23" s="2" t="s">
        <v>10</v>
      </c>
      <c r="C23" s="3">
        <v>1662</v>
      </c>
      <c r="D23" s="3">
        <v>1851</v>
      </c>
      <c r="E23" s="2">
        <f>D23-C23</f>
        <v>189</v>
      </c>
      <c r="F23" s="2">
        <v>111.49</v>
      </c>
      <c r="G23" s="3">
        <v>10.199999999999999</v>
      </c>
      <c r="H23" s="3">
        <v>66.3</v>
      </c>
      <c r="I23" s="38">
        <f>F23+H23</f>
        <v>177.79</v>
      </c>
      <c r="J23" s="69">
        <f>SUM(F23:F29)</f>
        <v>709.06</v>
      </c>
      <c r="K23" s="69">
        <f>SUM(H23:H29)</f>
        <v>422.51000000000005</v>
      </c>
      <c r="L23" s="63">
        <f>SUM(I23:I29)</f>
        <v>1131.57</v>
      </c>
      <c r="M23" s="57">
        <f>SUM(F23:F29)</f>
        <v>709.06</v>
      </c>
      <c r="N23" s="57">
        <f>SUM(H23:H29)</f>
        <v>422.51000000000005</v>
      </c>
      <c r="O23" s="51">
        <f t="shared" ref="O23" si="12">SUM(M23:N23)</f>
        <v>1131.57</v>
      </c>
      <c r="P23" s="60">
        <v>0</v>
      </c>
      <c r="Q23" s="60">
        <v>0</v>
      </c>
      <c r="R23" s="54">
        <f t="shared" ref="R23" si="13">SUM(P23:Q23)</f>
        <v>0</v>
      </c>
      <c r="S23" s="48">
        <v>0</v>
      </c>
      <c r="T23" s="48">
        <v>0</v>
      </c>
      <c r="U23" s="45">
        <f t="shared" ref="U23" si="14">SUM(S23:T23)</f>
        <v>0</v>
      </c>
    </row>
    <row r="24" spans="1:21" x14ac:dyDescent="0.2">
      <c r="A24" s="76"/>
      <c r="B24" s="4" t="s">
        <v>11</v>
      </c>
      <c r="C24" s="5">
        <v>5776</v>
      </c>
      <c r="D24" s="5">
        <v>5910</v>
      </c>
      <c r="E24" s="4">
        <f>D24-C24</f>
        <v>134</v>
      </c>
      <c r="F24" s="4">
        <v>79.05</v>
      </c>
      <c r="G24" s="5">
        <v>5.52</v>
      </c>
      <c r="H24" s="5">
        <v>35.869999999999997</v>
      </c>
      <c r="I24" s="39">
        <f t="shared" ref="I24:I29" si="15">F24+H24</f>
        <v>114.91999999999999</v>
      </c>
      <c r="J24" s="70"/>
      <c r="K24" s="70"/>
      <c r="L24" s="64"/>
      <c r="M24" s="58"/>
      <c r="N24" s="58"/>
      <c r="O24" s="52"/>
      <c r="P24" s="61"/>
      <c r="Q24" s="61"/>
      <c r="R24" s="55"/>
      <c r="S24" s="49"/>
      <c r="T24" s="49"/>
      <c r="U24" s="46"/>
    </row>
    <row r="25" spans="1:21" x14ac:dyDescent="0.2">
      <c r="A25" s="76"/>
      <c r="B25" s="4" t="s">
        <v>12</v>
      </c>
      <c r="C25" s="5">
        <v>3211</v>
      </c>
      <c r="D25" s="5">
        <v>3314</v>
      </c>
      <c r="E25" s="4">
        <f t="shared" ref="E25:E29" si="16">D25-C25</f>
        <v>103</v>
      </c>
      <c r="F25" s="4">
        <v>60.76</v>
      </c>
      <c r="G25" s="5">
        <v>5.52</v>
      </c>
      <c r="H25" s="5">
        <v>35.869999999999997</v>
      </c>
      <c r="I25" s="39">
        <f t="shared" si="15"/>
        <v>96.63</v>
      </c>
      <c r="J25" s="70"/>
      <c r="K25" s="70"/>
      <c r="L25" s="64"/>
      <c r="M25" s="58"/>
      <c r="N25" s="58"/>
      <c r="O25" s="52"/>
      <c r="P25" s="61"/>
      <c r="Q25" s="61"/>
      <c r="R25" s="55"/>
      <c r="S25" s="49"/>
      <c r="T25" s="49"/>
      <c r="U25" s="46"/>
    </row>
    <row r="26" spans="1:21" x14ac:dyDescent="0.2">
      <c r="A26" s="76"/>
      <c r="B26" s="4" t="s">
        <v>13</v>
      </c>
      <c r="C26" s="5">
        <v>36813</v>
      </c>
      <c r="D26" s="5">
        <v>36824</v>
      </c>
      <c r="E26" s="4">
        <f t="shared" si="16"/>
        <v>11</v>
      </c>
      <c r="F26" s="4">
        <v>6.49</v>
      </c>
      <c r="G26" s="5">
        <v>10.199999999999999</v>
      </c>
      <c r="H26" s="5">
        <v>66.3</v>
      </c>
      <c r="I26" s="39">
        <f t="shared" si="15"/>
        <v>72.789999999999992</v>
      </c>
      <c r="J26" s="70"/>
      <c r="K26" s="70"/>
      <c r="L26" s="64"/>
      <c r="M26" s="58"/>
      <c r="N26" s="58"/>
      <c r="O26" s="52"/>
      <c r="P26" s="61"/>
      <c r="Q26" s="61"/>
      <c r="R26" s="55"/>
      <c r="S26" s="49"/>
      <c r="T26" s="49"/>
      <c r="U26" s="46"/>
    </row>
    <row r="27" spans="1:21" x14ac:dyDescent="0.2">
      <c r="A27" s="76"/>
      <c r="B27" s="4" t="s">
        <v>14</v>
      </c>
      <c r="C27" s="5">
        <v>6997</v>
      </c>
      <c r="D27" s="5">
        <v>7324</v>
      </c>
      <c r="E27" s="4">
        <f t="shared" si="16"/>
        <v>327</v>
      </c>
      <c r="F27" s="4">
        <v>192.9</v>
      </c>
      <c r="G27" s="5">
        <v>10.7</v>
      </c>
      <c r="H27" s="5">
        <v>69.540000000000006</v>
      </c>
      <c r="I27" s="39">
        <f t="shared" si="15"/>
        <v>262.44</v>
      </c>
      <c r="J27" s="70"/>
      <c r="K27" s="70"/>
      <c r="L27" s="64"/>
      <c r="M27" s="58"/>
      <c r="N27" s="58"/>
      <c r="O27" s="52"/>
      <c r="P27" s="61"/>
      <c r="Q27" s="61"/>
      <c r="R27" s="55"/>
      <c r="S27" s="49"/>
      <c r="T27" s="49"/>
      <c r="U27" s="46"/>
    </row>
    <row r="28" spans="1:21" x14ac:dyDescent="0.2">
      <c r="A28" s="76"/>
      <c r="B28" s="4" t="s">
        <v>15</v>
      </c>
      <c r="C28" s="5">
        <v>17029</v>
      </c>
      <c r="D28" s="5">
        <v>17092</v>
      </c>
      <c r="E28" s="4">
        <f t="shared" si="16"/>
        <v>63</v>
      </c>
      <c r="F28" s="4">
        <v>37.159999999999997</v>
      </c>
      <c r="G28" s="5">
        <v>12.17</v>
      </c>
      <c r="H28" s="5">
        <v>79.09</v>
      </c>
      <c r="I28" s="39">
        <f t="shared" si="15"/>
        <v>116.25</v>
      </c>
      <c r="J28" s="70"/>
      <c r="K28" s="70"/>
      <c r="L28" s="64"/>
      <c r="M28" s="58"/>
      <c r="N28" s="58"/>
      <c r="O28" s="52"/>
      <c r="P28" s="61"/>
      <c r="Q28" s="61"/>
      <c r="R28" s="55"/>
      <c r="S28" s="49"/>
      <c r="T28" s="49"/>
      <c r="U28" s="46"/>
    </row>
    <row r="29" spans="1:21" ht="15" thickBot="1" x14ac:dyDescent="0.25">
      <c r="A29" s="77"/>
      <c r="B29" s="6" t="s">
        <v>16</v>
      </c>
      <c r="C29" s="7">
        <v>54116</v>
      </c>
      <c r="D29" s="7">
        <v>54491</v>
      </c>
      <c r="E29" s="6">
        <f t="shared" si="16"/>
        <v>375</v>
      </c>
      <c r="F29" s="6">
        <v>221.21</v>
      </c>
      <c r="G29" s="7">
        <v>10.7</v>
      </c>
      <c r="H29" s="7">
        <v>69.540000000000006</v>
      </c>
      <c r="I29" s="40">
        <f t="shared" si="15"/>
        <v>290.75</v>
      </c>
      <c r="J29" s="71"/>
      <c r="K29" s="71"/>
      <c r="L29" s="65"/>
      <c r="M29" s="59"/>
      <c r="N29" s="59"/>
      <c r="O29" s="53"/>
      <c r="P29" s="62"/>
      <c r="Q29" s="62"/>
      <c r="R29" s="56"/>
      <c r="S29" s="50"/>
      <c r="T29" s="50"/>
      <c r="U29" s="47"/>
    </row>
    <row r="30" spans="1:21" x14ac:dyDescent="0.2">
      <c r="A30" s="72" t="s">
        <v>20</v>
      </c>
      <c r="B30" s="10" t="s">
        <v>10</v>
      </c>
      <c r="C30" s="11">
        <v>1851</v>
      </c>
      <c r="D30" s="11">
        <v>2054</v>
      </c>
      <c r="E30" s="11">
        <f>D30-C30</f>
        <v>203</v>
      </c>
      <c r="F30" s="11">
        <v>107.18</v>
      </c>
      <c r="G30" s="11">
        <v>3.3</v>
      </c>
      <c r="H30" s="11">
        <v>21.42</v>
      </c>
      <c r="I30" s="35">
        <f>F30+H30</f>
        <v>128.60000000000002</v>
      </c>
      <c r="J30" s="69">
        <f>SUM(F30:F36)</f>
        <v>436.65</v>
      </c>
      <c r="K30" s="69">
        <f>SUM(H30:H36)</f>
        <v>136.51</v>
      </c>
      <c r="L30" s="63">
        <f>SUM(I30:I36)</f>
        <v>573.16000000000008</v>
      </c>
      <c r="M30" s="57">
        <f>SUM(F30:F31,F34:F36)</f>
        <v>428.73</v>
      </c>
      <c r="N30" s="57">
        <f>K30*42%</f>
        <v>57.334199999999996</v>
      </c>
      <c r="O30" s="51">
        <f t="shared" ref="O30:O65" si="17">SUM(M30:N30)</f>
        <v>486.06420000000003</v>
      </c>
      <c r="P30" s="60">
        <f>SUM(F32:F33)</f>
        <v>7.92</v>
      </c>
      <c r="Q30" s="60">
        <f>K30*58%</f>
        <v>79.175799999999995</v>
      </c>
      <c r="R30" s="54">
        <f t="shared" ref="R30" si="18">SUM(P30:Q30)</f>
        <v>87.095799999999997</v>
      </c>
      <c r="S30" s="48">
        <v>0</v>
      </c>
      <c r="T30" s="48">
        <v>0</v>
      </c>
      <c r="U30" s="45">
        <f t="shared" ref="U30" si="19">SUM(S30:T30)</f>
        <v>0</v>
      </c>
    </row>
    <row r="31" spans="1:21" x14ac:dyDescent="0.2">
      <c r="A31" s="73"/>
      <c r="B31" s="12" t="s">
        <v>11</v>
      </c>
      <c r="C31" s="13">
        <v>5910</v>
      </c>
      <c r="D31" s="13">
        <v>6029</v>
      </c>
      <c r="E31" s="12">
        <f>D31-C31</f>
        <v>119</v>
      </c>
      <c r="F31" s="12">
        <v>62.83</v>
      </c>
      <c r="G31" s="13">
        <v>1.78</v>
      </c>
      <c r="H31" s="13">
        <v>11.59</v>
      </c>
      <c r="I31" s="36">
        <f t="shared" ref="I31:I36" si="20">F31+H31</f>
        <v>74.42</v>
      </c>
      <c r="J31" s="70"/>
      <c r="K31" s="70"/>
      <c r="L31" s="64"/>
      <c r="M31" s="58"/>
      <c r="N31" s="58"/>
      <c r="O31" s="52"/>
      <c r="P31" s="61"/>
      <c r="Q31" s="61"/>
      <c r="R31" s="55"/>
      <c r="S31" s="49"/>
      <c r="T31" s="49"/>
      <c r="U31" s="46"/>
    </row>
    <row r="32" spans="1:21" x14ac:dyDescent="0.2">
      <c r="A32" s="73"/>
      <c r="B32" s="12" t="s">
        <v>12</v>
      </c>
      <c r="C32" s="13">
        <v>3314</v>
      </c>
      <c r="D32" s="13">
        <v>3322</v>
      </c>
      <c r="E32" s="12">
        <f t="shared" ref="E32:E36" si="21">D32-C32</f>
        <v>8</v>
      </c>
      <c r="F32" s="12">
        <v>4.22</v>
      </c>
      <c r="G32" s="13">
        <v>1.78</v>
      </c>
      <c r="H32" s="13">
        <v>11.59</v>
      </c>
      <c r="I32" s="36">
        <f t="shared" si="20"/>
        <v>15.809999999999999</v>
      </c>
      <c r="J32" s="70"/>
      <c r="K32" s="70"/>
      <c r="L32" s="64"/>
      <c r="M32" s="58"/>
      <c r="N32" s="58"/>
      <c r="O32" s="52"/>
      <c r="P32" s="61"/>
      <c r="Q32" s="61"/>
      <c r="R32" s="55"/>
      <c r="S32" s="49"/>
      <c r="T32" s="49"/>
      <c r="U32" s="46"/>
    </row>
    <row r="33" spans="1:21" x14ac:dyDescent="0.2">
      <c r="A33" s="73"/>
      <c r="B33" s="12" t="s">
        <v>13</v>
      </c>
      <c r="C33" s="13">
        <v>36824</v>
      </c>
      <c r="D33" s="13">
        <v>36831</v>
      </c>
      <c r="E33" s="12">
        <f t="shared" si="21"/>
        <v>7</v>
      </c>
      <c r="F33" s="12">
        <v>3.7</v>
      </c>
      <c r="G33" s="13">
        <v>3.3</v>
      </c>
      <c r="H33" s="13">
        <v>21.42</v>
      </c>
      <c r="I33" s="36">
        <f t="shared" si="20"/>
        <v>25.12</v>
      </c>
      <c r="J33" s="70"/>
      <c r="K33" s="70"/>
      <c r="L33" s="64"/>
      <c r="M33" s="58"/>
      <c r="N33" s="58"/>
      <c r="O33" s="52"/>
      <c r="P33" s="61"/>
      <c r="Q33" s="61"/>
      <c r="R33" s="55"/>
      <c r="S33" s="49"/>
      <c r="T33" s="49"/>
      <c r="U33" s="46"/>
    </row>
    <row r="34" spans="1:21" x14ac:dyDescent="0.2">
      <c r="A34" s="73"/>
      <c r="B34" s="12" t="s">
        <v>14</v>
      </c>
      <c r="C34" s="13">
        <v>7324</v>
      </c>
      <c r="D34" s="13">
        <v>7529</v>
      </c>
      <c r="E34" s="12">
        <f t="shared" si="21"/>
        <v>205</v>
      </c>
      <c r="F34" s="12">
        <v>108.24</v>
      </c>
      <c r="G34" s="13">
        <v>3.46</v>
      </c>
      <c r="H34" s="13">
        <v>22.47</v>
      </c>
      <c r="I34" s="36">
        <f t="shared" si="20"/>
        <v>130.70999999999998</v>
      </c>
      <c r="J34" s="70"/>
      <c r="K34" s="70"/>
      <c r="L34" s="64"/>
      <c r="M34" s="58"/>
      <c r="N34" s="58"/>
      <c r="O34" s="52"/>
      <c r="P34" s="61"/>
      <c r="Q34" s="61"/>
      <c r="R34" s="55"/>
      <c r="S34" s="49"/>
      <c r="T34" s="49"/>
      <c r="U34" s="46"/>
    </row>
    <row r="35" spans="1:21" x14ac:dyDescent="0.2">
      <c r="A35" s="73"/>
      <c r="B35" s="12" t="s">
        <v>15</v>
      </c>
      <c r="C35" s="13">
        <v>17092</v>
      </c>
      <c r="D35" s="13">
        <v>17128</v>
      </c>
      <c r="E35" s="12">
        <f t="shared" si="21"/>
        <v>36</v>
      </c>
      <c r="F35" s="12">
        <v>19.010000000000002</v>
      </c>
      <c r="G35" s="13">
        <v>3.93</v>
      </c>
      <c r="H35" s="13">
        <v>25.55</v>
      </c>
      <c r="I35" s="36">
        <f t="shared" si="20"/>
        <v>44.56</v>
      </c>
      <c r="J35" s="70"/>
      <c r="K35" s="70"/>
      <c r="L35" s="64"/>
      <c r="M35" s="58"/>
      <c r="N35" s="58"/>
      <c r="O35" s="52"/>
      <c r="P35" s="61"/>
      <c r="Q35" s="61"/>
      <c r="R35" s="55"/>
      <c r="S35" s="49"/>
      <c r="T35" s="49"/>
      <c r="U35" s="46"/>
    </row>
    <row r="36" spans="1:21" ht="15" thickBot="1" x14ac:dyDescent="0.25">
      <c r="A36" s="74"/>
      <c r="B36" s="14" t="s">
        <v>16</v>
      </c>
      <c r="C36" s="15">
        <v>54491</v>
      </c>
      <c r="D36" s="15">
        <v>54740</v>
      </c>
      <c r="E36" s="14">
        <f t="shared" si="21"/>
        <v>249</v>
      </c>
      <c r="F36" s="14">
        <v>131.47</v>
      </c>
      <c r="G36" s="15">
        <v>3.46</v>
      </c>
      <c r="H36" s="15">
        <v>22.47</v>
      </c>
      <c r="I36" s="37">
        <f t="shared" si="20"/>
        <v>153.94</v>
      </c>
      <c r="J36" s="71"/>
      <c r="K36" s="71"/>
      <c r="L36" s="65"/>
      <c r="M36" s="59"/>
      <c r="N36" s="59"/>
      <c r="O36" s="53"/>
      <c r="P36" s="62"/>
      <c r="Q36" s="62"/>
      <c r="R36" s="56"/>
      <c r="S36" s="50"/>
      <c r="T36" s="50"/>
      <c r="U36" s="47"/>
    </row>
    <row r="37" spans="1:21" x14ac:dyDescent="0.2">
      <c r="A37" s="75" t="s">
        <v>21</v>
      </c>
      <c r="B37" s="2" t="s">
        <v>10</v>
      </c>
      <c r="C37" s="3">
        <v>2054</v>
      </c>
      <c r="D37" s="3">
        <v>2210</v>
      </c>
      <c r="E37" s="3">
        <f>D37-C37</f>
        <v>156</v>
      </c>
      <c r="F37" s="3">
        <v>81.06</v>
      </c>
      <c r="G37" s="3">
        <v>0</v>
      </c>
      <c r="H37" s="3">
        <v>0</v>
      </c>
      <c r="I37" s="38">
        <f>F37+H37</f>
        <v>81.06</v>
      </c>
      <c r="J37" s="69">
        <f>SUM(F37:F43)</f>
        <v>464.52</v>
      </c>
      <c r="K37" s="69">
        <f>SUM(H37:H43)</f>
        <v>0</v>
      </c>
      <c r="L37" s="63">
        <f>SUM(I37:I43)</f>
        <v>464.52</v>
      </c>
      <c r="M37" s="57">
        <f>SUM(F37:F38,F41:F43)</f>
        <v>300.85000000000002</v>
      </c>
      <c r="N37" s="57">
        <f t="shared" ref="N37" si="22">K37*42%</f>
        <v>0</v>
      </c>
      <c r="O37" s="51">
        <f t="shared" si="17"/>
        <v>300.85000000000002</v>
      </c>
      <c r="P37" s="60">
        <f>SUM(F39:F40)</f>
        <v>163.67000000000002</v>
      </c>
      <c r="Q37" s="60">
        <f t="shared" ref="Q37" si="23">K37*58%</f>
        <v>0</v>
      </c>
      <c r="R37" s="54">
        <f t="shared" ref="R37" si="24">SUM(P37:Q37)</f>
        <v>163.67000000000002</v>
      </c>
      <c r="S37" s="48">
        <v>0</v>
      </c>
      <c r="T37" s="48">
        <v>0</v>
      </c>
      <c r="U37" s="45">
        <f t="shared" ref="U37" si="25">SUM(S37:T37)</f>
        <v>0</v>
      </c>
    </row>
    <row r="38" spans="1:21" x14ac:dyDescent="0.2">
      <c r="A38" s="76"/>
      <c r="B38" s="4" t="s">
        <v>11</v>
      </c>
      <c r="C38" s="5">
        <v>6029</v>
      </c>
      <c r="D38" s="5">
        <v>6080</v>
      </c>
      <c r="E38" s="4">
        <f>D38-C38</f>
        <v>51</v>
      </c>
      <c r="F38" s="4">
        <v>26.5</v>
      </c>
      <c r="G38" s="5">
        <v>0</v>
      </c>
      <c r="H38" s="5">
        <v>0</v>
      </c>
      <c r="I38" s="39">
        <f t="shared" ref="I38:I43" si="26">F38+H38</f>
        <v>26.5</v>
      </c>
      <c r="J38" s="70"/>
      <c r="K38" s="70"/>
      <c r="L38" s="64"/>
      <c r="M38" s="58"/>
      <c r="N38" s="58"/>
      <c r="O38" s="52"/>
      <c r="P38" s="61"/>
      <c r="Q38" s="61"/>
      <c r="R38" s="55"/>
      <c r="S38" s="49"/>
      <c r="T38" s="49"/>
      <c r="U38" s="46"/>
    </row>
    <row r="39" spans="1:21" x14ac:dyDescent="0.2">
      <c r="A39" s="76"/>
      <c r="B39" s="4" t="s">
        <v>12</v>
      </c>
      <c r="C39" s="5">
        <v>3322</v>
      </c>
      <c r="D39" s="5">
        <v>3515</v>
      </c>
      <c r="E39" s="4">
        <f t="shared" ref="E39:E43" si="27">D39-C39</f>
        <v>193</v>
      </c>
      <c r="F39" s="4">
        <v>100.28</v>
      </c>
      <c r="G39" s="5">
        <v>0</v>
      </c>
      <c r="H39" s="5">
        <v>0</v>
      </c>
      <c r="I39" s="39">
        <f t="shared" si="26"/>
        <v>100.28</v>
      </c>
      <c r="J39" s="70"/>
      <c r="K39" s="70"/>
      <c r="L39" s="64"/>
      <c r="M39" s="58"/>
      <c r="N39" s="58"/>
      <c r="O39" s="52"/>
      <c r="P39" s="61"/>
      <c r="Q39" s="61"/>
      <c r="R39" s="55"/>
      <c r="S39" s="49"/>
      <c r="T39" s="49"/>
      <c r="U39" s="46"/>
    </row>
    <row r="40" spans="1:21" x14ac:dyDescent="0.2">
      <c r="A40" s="76"/>
      <c r="B40" s="4" t="s">
        <v>13</v>
      </c>
      <c r="C40" s="5">
        <v>36831</v>
      </c>
      <c r="D40" s="5">
        <v>36953</v>
      </c>
      <c r="E40" s="4">
        <f t="shared" si="27"/>
        <v>122</v>
      </c>
      <c r="F40" s="4">
        <v>63.39</v>
      </c>
      <c r="G40" s="5">
        <v>0</v>
      </c>
      <c r="H40" s="5">
        <v>0</v>
      </c>
      <c r="I40" s="39">
        <f t="shared" si="26"/>
        <v>63.39</v>
      </c>
      <c r="J40" s="70"/>
      <c r="K40" s="70"/>
      <c r="L40" s="64"/>
      <c r="M40" s="58"/>
      <c r="N40" s="58"/>
      <c r="O40" s="52"/>
      <c r="P40" s="61"/>
      <c r="Q40" s="61"/>
      <c r="R40" s="55"/>
      <c r="S40" s="49"/>
      <c r="T40" s="49"/>
      <c r="U40" s="46"/>
    </row>
    <row r="41" spans="1:21" x14ac:dyDescent="0.2">
      <c r="A41" s="76"/>
      <c r="B41" s="4" t="s">
        <v>14</v>
      </c>
      <c r="C41" s="5">
        <v>7529</v>
      </c>
      <c r="D41" s="5">
        <v>7702</v>
      </c>
      <c r="E41" s="4">
        <f t="shared" si="27"/>
        <v>173</v>
      </c>
      <c r="F41" s="4">
        <v>89.89</v>
      </c>
      <c r="G41" s="5">
        <v>0</v>
      </c>
      <c r="H41" s="5">
        <v>0</v>
      </c>
      <c r="I41" s="39">
        <f t="shared" si="26"/>
        <v>89.89</v>
      </c>
      <c r="J41" s="70"/>
      <c r="K41" s="70"/>
      <c r="L41" s="64"/>
      <c r="M41" s="58"/>
      <c r="N41" s="58"/>
      <c r="O41" s="52"/>
      <c r="P41" s="61"/>
      <c r="Q41" s="61"/>
      <c r="R41" s="55"/>
      <c r="S41" s="49"/>
      <c r="T41" s="49"/>
      <c r="U41" s="46"/>
    </row>
    <row r="42" spans="1:21" x14ac:dyDescent="0.2">
      <c r="A42" s="76"/>
      <c r="B42" s="4" t="s">
        <v>15</v>
      </c>
      <c r="C42" s="5">
        <v>17128</v>
      </c>
      <c r="D42" s="5">
        <v>17164</v>
      </c>
      <c r="E42" s="4">
        <f t="shared" si="27"/>
        <v>36</v>
      </c>
      <c r="F42" s="4">
        <v>18.71</v>
      </c>
      <c r="G42" s="5">
        <v>0</v>
      </c>
      <c r="H42" s="5">
        <v>0</v>
      </c>
      <c r="I42" s="39">
        <f t="shared" si="26"/>
        <v>18.71</v>
      </c>
      <c r="J42" s="70"/>
      <c r="K42" s="70"/>
      <c r="L42" s="64"/>
      <c r="M42" s="58"/>
      <c r="N42" s="58"/>
      <c r="O42" s="52"/>
      <c r="P42" s="61"/>
      <c r="Q42" s="61"/>
      <c r="R42" s="55"/>
      <c r="S42" s="49"/>
      <c r="T42" s="49"/>
      <c r="U42" s="46"/>
    </row>
    <row r="43" spans="1:21" ht="15" thickBot="1" x14ac:dyDescent="0.25">
      <c r="A43" s="77"/>
      <c r="B43" s="6" t="s">
        <v>16</v>
      </c>
      <c r="C43" s="7">
        <v>54740</v>
      </c>
      <c r="D43" s="7">
        <v>54903</v>
      </c>
      <c r="E43" s="6">
        <f t="shared" si="27"/>
        <v>163</v>
      </c>
      <c r="F43" s="6">
        <v>84.69</v>
      </c>
      <c r="G43" s="7">
        <v>0</v>
      </c>
      <c r="H43" s="7">
        <v>0</v>
      </c>
      <c r="I43" s="40">
        <f t="shared" si="26"/>
        <v>84.69</v>
      </c>
      <c r="J43" s="71"/>
      <c r="K43" s="71"/>
      <c r="L43" s="65"/>
      <c r="M43" s="59"/>
      <c r="N43" s="59"/>
      <c r="O43" s="53"/>
      <c r="P43" s="62"/>
      <c r="Q43" s="62"/>
      <c r="R43" s="56"/>
      <c r="S43" s="50"/>
      <c r="T43" s="50"/>
      <c r="U43" s="47"/>
    </row>
    <row r="44" spans="1:21" x14ac:dyDescent="0.2">
      <c r="A44" s="72" t="s">
        <v>0</v>
      </c>
      <c r="B44" s="10" t="s">
        <v>10</v>
      </c>
      <c r="C44" s="11">
        <v>2210</v>
      </c>
      <c r="D44" s="11">
        <v>2348</v>
      </c>
      <c r="E44" s="11">
        <f>D44-C44</f>
        <v>138</v>
      </c>
      <c r="F44" s="11">
        <v>72.459999999999994</v>
      </c>
      <c r="G44" s="11">
        <v>1.88</v>
      </c>
      <c r="H44" s="11">
        <v>12.24</v>
      </c>
      <c r="I44" s="35">
        <f>F44+H44</f>
        <v>84.699999999999989</v>
      </c>
      <c r="J44" s="69">
        <f>SUM(F44:F50)</f>
        <v>589.16</v>
      </c>
      <c r="K44" s="69">
        <f>SUM(H44:H50)</f>
        <v>78</v>
      </c>
      <c r="L44" s="63">
        <f>SUM(I44:I50)</f>
        <v>667.16</v>
      </c>
      <c r="M44" s="57">
        <f>SUM(F44:F45,F48:F50)</f>
        <v>265.7</v>
      </c>
      <c r="N44" s="57">
        <f t="shared" ref="N44" si="28">K44*42%</f>
        <v>32.76</v>
      </c>
      <c r="O44" s="51">
        <f t="shared" si="17"/>
        <v>298.45999999999998</v>
      </c>
      <c r="P44" s="60">
        <f>SUM(F46:F47)</f>
        <v>323.45999999999998</v>
      </c>
      <c r="Q44" s="60">
        <f t="shared" ref="Q44" si="29">K44*58%</f>
        <v>45.239999999999995</v>
      </c>
      <c r="R44" s="54">
        <f t="shared" ref="R44" si="30">SUM(P44:Q44)</f>
        <v>368.7</v>
      </c>
      <c r="S44" s="48">
        <v>0</v>
      </c>
      <c r="T44" s="48">
        <v>0</v>
      </c>
      <c r="U44" s="45">
        <f t="shared" ref="U44" si="31">SUM(S44:T44)</f>
        <v>0</v>
      </c>
    </row>
    <row r="45" spans="1:21" x14ac:dyDescent="0.2">
      <c r="A45" s="73"/>
      <c r="B45" s="12" t="s">
        <v>11</v>
      </c>
      <c r="C45" s="13">
        <v>6080</v>
      </c>
      <c r="D45" s="13">
        <v>6156</v>
      </c>
      <c r="E45" s="12">
        <f>D45-C45</f>
        <v>76</v>
      </c>
      <c r="F45" s="12">
        <v>39.909999999999997</v>
      </c>
      <c r="G45" s="13">
        <v>1.02</v>
      </c>
      <c r="H45" s="13">
        <v>6.62</v>
      </c>
      <c r="I45" s="36">
        <f t="shared" ref="I45:I50" si="32">F45+H45</f>
        <v>46.529999999999994</v>
      </c>
      <c r="J45" s="70"/>
      <c r="K45" s="70"/>
      <c r="L45" s="64"/>
      <c r="M45" s="58"/>
      <c r="N45" s="58"/>
      <c r="O45" s="52"/>
      <c r="P45" s="61"/>
      <c r="Q45" s="61"/>
      <c r="R45" s="55"/>
      <c r="S45" s="49"/>
      <c r="T45" s="49"/>
      <c r="U45" s="46"/>
    </row>
    <row r="46" spans="1:21" x14ac:dyDescent="0.2">
      <c r="A46" s="73"/>
      <c r="B46" s="12" t="s">
        <v>12</v>
      </c>
      <c r="C46" s="13">
        <v>3515</v>
      </c>
      <c r="D46" s="13">
        <v>3962</v>
      </c>
      <c r="E46" s="12">
        <f t="shared" ref="E46:E50" si="33">D46-C46</f>
        <v>447</v>
      </c>
      <c r="F46" s="12">
        <v>234.72</v>
      </c>
      <c r="G46" s="13">
        <v>1.02</v>
      </c>
      <c r="H46" s="13">
        <v>6.62</v>
      </c>
      <c r="I46" s="36">
        <f t="shared" si="32"/>
        <v>241.34</v>
      </c>
      <c r="J46" s="70"/>
      <c r="K46" s="70"/>
      <c r="L46" s="64"/>
      <c r="M46" s="58"/>
      <c r="N46" s="58"/>
      <c r="O46" s="52"/>
      <c r="P46" s="61"/>
      <c r="Q46" s="61"/>
      <c r="R46" s="55"/>
      <c r="S46" s="49"/>
      <c r="T46" s="49"/>
      <c r="U46" s="46"/>
    </row>
    <row r="47" spans="1:21" x14ac:dyDescent="0.2">
      <c r="A47" s="73"/>
      <c r="B47" s="12" t="s">
        <v>13</v>
      </c>
      <c r="C47" s="13">
        <v>36953</v>
      </c>
      <c r="D47" s="13">
        <v>37122</v>
      </c>
      <c r="E47" s="12">
        <f t="shared" si="33"/>
        <v>169</v>
      </c>
      <c r="F47" s="12">
        <v>88.74</v>
      </c>
      <c r="G47" s="13">
        <v>1.88</v>
      </c>
      <c r="H47" s="13">
        <v>12.24</v>
      </c>
      <c r="I47" s="36">
        <f t="shared" si="32"/>
        <v>100.97999999999999</v>
      </c>
      <c r="J47" s="70"/>
      <c r="K47" s="70"/>
      <c r="L47" s="64"/>
      <c r="M47" s="58"/>
      <c r="N47" s="58"/>
      <c r="O47" s="52"/>
      <c r="P47" s="61"/>
      <c r="Q47" s="61"/>
      <c r="R47" s="55"/>
      <c r="S47" s="49"/>
      <c r="T47" s="49"/>
      <c r="U47" s="46"/>
    </row>
    <row r="48" spans="1:21" x14ac:dyDescent="0.2">
      <c r="A48" s="73"/>
      <c r="B48" s="12" t="s">
        <v>14</v>
      </c>
      <c r="C48" s="13">
        <v>7702</v>
      </c>
      <c r="D48" s="13">
        <v>7909</v>
      </c>
      <c r="E48" s="12">
        <f t="shared" si="33"/>
        <v>207</v>
      </c>
      <c r="F48" s="12">
        <v>108.7</v>
      </c>
      <c r="G48" s="13">
        <v>1.97</v>
      </c>
      <c r="H48" s="13">
        <v>12.84</v>
      </c>
      <c r="I48" s="36">
        <f t="shared" si="32"/>
        <v>121.54</v>
      </c>
      <c r="J48" s="70"/>
      <c r="K48" s="70"/>
      <c r="L48" s="64"/>
      <c r="M48" s="58"/>
      <c r="N48" s="58"/>
      <c r="O48" s="52"/>
      <c r="P48" s="61"/>
      <c r="Q48" s="61"/>
      <c r="R48" s="55"/>
      <c r="S48" s="49"/>
      <c r="T48" s="49"/>
      <c r="U48" s="46"/>
    </row>
    <row r="49" spans="1:21" x14ac:dyDescent="0.2">
      <c r="A49" s="73"/>
      <c r="B49" s="12" t="s">
        <v>15</v>
      </c>
      <c r="C49" s="13">
        <v>17164</v>
      </c>
      <c r="D49" s="13">
        <v>17203</v>
      </c>
      <c r="E49" s="12">
        <f t="shared" si="33"/>
        <v>39</v>
      </c>
      <c r="F49" s="12">
        <v>20.48</v>
      </c>
      <c r="G49" s="13">
        <v>2.25</v>
      </c>
      <c r="H49" s="13">
        <v>14.6</v>
      </c>
      <c r="I49" s="36">
        <f t="shared" si="32"/>
        <v>35.08</v>
      </c>
      <c r="J49" s="70"/>
      <c r="K49" s="70"/>
      <c r="L49" s="64"/>
      <c r="M49" s="58"/>
      <c r="N49" s="58"/>
      <c r="O49" s="52"/>
      <c r="P49" s="61"/>
      <c r="Q49" s="61"/>
      <c r="R49" s="55"/>
      <c r="S49" s="49"/>
      <c r="T49" s="49"/>
      <c r="U49" s="46"/>
    </row>
    <row r="50" spans="1:21" ht="15" thickBot="1" x14ac:dyDescent="0.25">
      <c r="A50" s="74"/>
      <c r="B50" s="14" t="s">
        <v>16</v>
      </c>
      <c r="C50" s="15">
        <v>54903</v>
      </c>
      <c r="D50" s="15">
        <v>54949</v>
      </c>
      <c r="E50" s="14">
        <f t="shared" si="33"/>
        <v>46</v>
      </c>
      <c r="F50" s="14">
        <v>24.15</v>
      </c>
      <c r="G50" s="15">
        <v>1.97</v>
      </c>
      <c r="H50" s="15">
        <v>12.84</v>
      </c>
      <c r="I50" s="37">
        <f t="shared" si="32"/>
        <v>36.989999999999995</v>
      </c>
      <c r="J50" s="71"/>
      <c r="K50" s="71"/>
      <c r="L50" s="65"/>
      <c r="M50" s="59"/>
      <c r="N50" s="59"/>
      <c r="O50" s="53"/>
      <c r="P50" s="62"/>
      <c r="Q50" s="62"/>
      <c r="R50" s="56"/>
      <c r="S50" s="50"/>
      <c r="T50" s="50"/>
      <c r="U50" s="47"/>
    </row>
    <row r="51" spans="1:21" x14ac:dyDescent="0.2">
      <c r="A51" s="75" t="s">
        <v>22</v>
      </c>
      <c r="B51" s="2" t="s">
        <v>10</v>
      </c>
      <c r="C51" s="3">
        <v>2348</v>
      </c>
      <c r="D51" s="3">
        <v>2355</v>
      </c>
      <c r="E51" s="3">
        <f>D51-C51</f>
        <v>7</v>
      </c>
      <c r="F51" s="3">
        <v>3.67</v>
      </c>
      <c r="G51" s="3">
        <v>4.24</v>
      </c>
      <c r="H51" s="3">
        <v>27.54</v>
      </c>
      <c r="I51" s="38">
        <f>F51+H51</f>
        <v>31.21</v>
      </c>
      <c r="J51" s="69">
        <f>SUM(F51:F57)</f>
        <v>379.43000000000006</v>
      </c>
      <c r="K51" s="69">
        <f>SUM(H51:H57)</f>
        <v>175.48999999999998</v>
      </c>
      <c r="L51" s="63">
        <f>SUM(I51:I57)</f>
        <v>554.91999999999985</v>
      </c>
      <c r="M51" s="57">
        <f>SUM(F51:F52,F55:F57)</f>
        <v>104.96</v>
      </c>
      <c r="N51" s="57">
        <f t="shared" ref="N51" si="34">K51*42%</f>
        <v>73.705799999999982</v>
      </c>
      <c r="O51" s="51">
        <f t="shared" si="17"/>
        <v>178.66579999999999</v>
      </c>
      <c r="P51" s="60">
        <f>SUM(F53:F54)</f>
        <v>274.47000000000003</v>
      </c>
      <c r="Q51" s="60">
        <f t="shared" ref="Q51" si="35">K51*58%</f>
        <v>101.78419999999998</v>
      </c>
      <c r="R51" s="54">
        <f t="shared" ref="R51" si="36">SUM(P51:Q51)</f>
        <v>376.25420000000003</v>
      </c>
      <c r="S51" s="48">
        <v>0</v>
      </c>
      <c r="T51" s="48">
        <v>0</v>
      </c>
      <c r="U51" s="45">
        <f t="shared" ref="U51" si="37">SUM(S51:T51)</f>
        <v>0</v>
      </c>
    </row>
    <row r="52" spans="1:21" x14ac:dyDescent="0.2">
      <c r="A52" s="76"/>
      <c r="B52" s="4" t="s">
        <v>11</v>
      </c>
      <c r="C52" s="5">
        <v>6156</v>
      </c>
      <c r="D52" s="5">
        <v>6197</v>
      </c>
      <c r="E52" s="4">
        <f>D52-C52</f>
        <v>41</v>
      </c>
      <c r="F52" s="4">
        <v>21.52</v>
      </c>
      <c r="G52" s="5">
        <v>2.29</v>
      </c>
      <c r="H52" s="5">
        <v>14.9</v>
      </c>
      <c r="I52" s="39">
        <f t="shared" ref="I52:I57" si="38">F52+H52</f>
        <v>36.42</v>
      </c>
      <c r="J52" s="70"/>
      <c r="K52" s="70"/>
      <c r="L52" s="64"/>
      <c r="M52" s="58"/>
      <c r="N52" s="58"/>
      <c r="O52" s="52"/>
      <c r="P52" s="61"/>
      <c r="Q52" s="61"/>
      <c r="R52" s="55"/>
      <c r="S52" s="49"/>
      <c r="T52" s="49"/>
      <c r="U52" s="46"/>
    </row>
    <row r="53" spans="1:21" x14ac:dyDescent="0.2">
      <c r="A53" s="76"/>
      <c r="B53" s="4" t="s">
        <v>12</v>
      </c>
      <c r="C53" s="5">
        <v>3962</v>
      </c>
      <c r="D53" s="5">
        <v>4430</v>
      </c>
      <c r="E53" s="4">
        <f t="shared" ref="E53:E57" si="39">D53-C53</f>
        <v>468</v>
      </c>
      <c r="F53" s="4">
        <v>245.61</v>
      </c>
      <c r="G53" s="5">
        <v>2.29</v>
      </c>
      <c r="H53" s="5">
        <v>14.9</v>
      </c>
      <c r="I53" s="39">
        <f t="shared" si="38"/>
        <v>260.51</v>
      </c>
      <c r="J53" s="70"/>
      <c r="K53" s="70"/>
      <c r="L53" s="64"/>
      <c r="M53" s="58"/>
      <c r="N53" s="58"/>
      <c r="O53" s="52"/>
      <c r="P53" s="61"/>
      <c r="Q53" s="61"/>
      <c r="R53" s="55"/>
      <c r="S53" s="49"/>
      <c r="T53" s="49"/>
      <c r="U53" s="46"/>
    </row>
    <row r="54" spans="1:21" x14ac:dyDescent="0.2">
      <c r="A54" s="76"/>
      <c r="B54" s="4" t="s">
        <v>13</v>
      </c>
      <c r="C54" s="5">
        <v>37122</v>
      </c>
      <c r="D54" s="5">
        <v>37177</v>
      </c>
      <c r="E54" s="4">
        <f t="shared" si="39"/>
        <v>55</v>
      </c>
      <c r="F54" s="4">
        <v>28.86</v>
      </c>
      <c r="G54" s="5">
        <v>4.24</v>
      </c>
      <c r="H54" s="5">
        <v>27.54</v>
      </c>
      <c r="I54" s="39">
        <f t="shared" si="38"/>
        <v>56.4</v>
      </c>
      <c r="J54" s="70"/>
      <c r="K54" s="70"/>
      <c r="L54" s="64"/>
      <c r="M54" s="58"/>
      <c r="N54" s="58"/>
      <c r="O54" s="52"/>
      <c r="P54" s="61"/>
      <c r="Q54" s="61"/>
      <c r="R54" s="55"/>
      <c r="S54" s="49"/>
      <c r="T54" s="49"/>
      <c r="U54" s="46"/>
    </row>
    <row r="55" spans="1:21" x14ac:dyDescent="0.2">
      <c r="A55" s="76"/>
      <c r="B55" s="4" t="s">
        <v>14</v>
      </c>
      <c r="C55" s="5">
        <v>7909</v>
      </c>
      <c r="D55" s="5">
        <v>8011</v>
      </c>
      <c r="E55" s="4">
        <f t="shared" si="39"/>
        <v>102</v>
      </c>
      <c r="F55" s="4">
        <v>53.53</v>
      </c>
      <c r="G55" s="5">
        <v>4.4400000000000004</v>
      </c>
      <c r="H55" s="5">
        <v>28.88</v>
      </c>
      <c r="I55" s="39">
        <f t="shared" si="38"/>
        <v>82.41</v>
      </c>
      <c r="J55" s="70"/>
      <c r="K55" s="70"/>
      <c r="L55" s="64"/>
      <c r="M55" s="58"/>
      <c r="N55" s="58"/>
      <c r="O55" s="52"/>
      <c r="P55" s="61"/>
      <c r="Q55" s="61"/>
      <c r="R55" s="55"/>
      <c r="S55" s="49"/>
      <c r="T55" s="49"/>
      <c r="U55" s="46"/>
    </row>
    <row r="56" spans="1:21" x14ac:dyDescent="0.2">
      <c r="A56" s="76"/>
      <c r="B56" s="4" t="s">
        <v>15</v>
      </c>
      <c r="C56" s="5">
        <v>17203</v>
      </c>
      <c r="D56" s="5">
        <v>17231</v>
      </c>
      <c r="E56" s="4">
        <f t="shared" si="39"/>
        <v>28</v>
      </c>
      <c r="F56" s="4">
        <v>14.69</v>
      </c>
      <c r="G56" s="5">
        <v>5.05</v>
      </c>
      <c r="H56" s="5">
        <v>32.85</v>
      </c>
      <c r="I56" s="39">
        <f t="shared" si="38"/>
        <v>47.54</v>
      </c>
      <c r="J56" s="70"/>
      <c r="K56" s="70"/>
      <c r="L56" s="64"/>
      <c r="M56" s="58"/>
      <c r="N56" s="58"/>
      <c r="O56" s="52"/>
      <c r="P56" s="61"/>
      <c r="Q56" s="61"/>
      <c r="R56" s="55"/>
      <c r="S56" s="49"/>
      <c r="T56" s="49"/>
      <c r="U56" s="46"/>
    </row>
    <row r="57" spans="1:21" ht="15" thickBot="1" x14ac:dyDescent="0.25">
      <c r="A57" s="77"/>
      <c r="B57" s="6" t="s">
        <v>16</v>
      </c>
      <c r="C57" s="7">
        <v>54949</v>
      </c>
      <c r="D57" s="7">
        <v>54971</v>
      </c>
      <c r="E57" s="6">
        <f t="shared" si="39"/>
        <v>22</v>
      </c>
      <c r="F57" s="6">
        <v>11.55</v>
      </c>
      <c r="G57" s="7">
        <v>4.4400000000000004</v>
      </c>
      <c r="H57" s="7">
        <v>28.88</v>
      </c>
      <c r="I57" s="40">
        <f t="shared" si="38"/>
        <v>40.43</v>
      </c>
      <c r="J57" s="71"/>
      <c r="K57" s="71"/>
      <c r="L57" s="65"/>
      <c r="M57" s="59"/>
      <c r="N57" s="59"/>
      <c r="O57" s="53"/>
      <c r="P57" s="62"/>
      <c r="Q57" s="62"/>
      <c r="R57" s="56"/>
      <c r="S57" s="50"/>
      <c r="T57" s="50"/>
      <c r="U57" s="47"/>
    </row>
    <row r="58" spans="1:21" x14ac:dyDescent="0.2">
      <c r="A58" s="72" t="s">
        <v>23</v>
      </c>
      <c r="B58" s="10" t="s">
        <v>10</v>
      </c>
      <c r="C58" s="11">
        <v>2355</v>
      </c>
      <c r="D58" s="11">
        <v>2355</v>
      </c>
      <c r="E58" s="11">
        <f>D58-C58</f>
        <v>0</v>
      </c>
      <c r="F58" s="11">
        <v>0</v>
      </c>
      <c r="G58" s="11">
        <v>6.34</v>
      </c>
      <c r="H58" s="11">
        <v>41.82</v>
      </c>
      <c r="I58" s="35">
        <f>F58+H58</f>
        <v>41.82</v>
      </c>
      <c r="J58" s="69">
        <f>SUM(F58:F64)</f>
        <v>831.87</v>
      </c>
      <c r="K58" s="69">
        <f>SUM(H58:H64)</f>
        <v>266.49</v>
      </c>
      <c r="L58" s="63">
        <f>SUM(I58:I64)</f>
        <v>1098.3600000000001</v>
      </c>
      <c r="M58" s="57">
        <v>0</v>
      </c>
      <c r="N58" s="66">
        <v>0</v>
      </c>
      <c r="O58" s="51">
        <f t="shared" si="17"/>
        <v>0</v>
      </c>
      <c r="P58" s="60">
        <f>SUM(F60:F61)</f>
        <v>433.3</v>
      </c>
      <c r="Q58" s="60">
        <f t="shared" ref="Q58" si="40">K58*58%</f>
        <v>154.5642</v>
      </c>
      <c r="R58" s="54">
        <f t="shared" ref="R58" si="41">SUM(P58:Q58)</f>
        <v>587.86419999999998</v>
      </c>
      <c r="S58" s="48">
        <f>SUM(F58:F59,F62:F64)</f>
        <v>398.57</v>
      </c>
      <c r="T58" s="48">
        <f>K58*42%</f>
        <v>111.9258</v>
      </c>
      <c r="U58" s="45">
        <f t="shared" ref="U58" si="42">SUM(S58:T58)</f>
        <v>510.49579999999997</v>
      </c>
    </row>
    <row r="59" spans="1:21" x14ac:dyDescent="0.2">
      <c r="A59" s="73"/>
      <c r="B59" s="12" t="s">
        <v>11</v>
      </c>
      <c r="C59" s="13">
        <v>6197</v>
      </c>
      <c r="D59" s="13">
        <v>6389</v>
      </c>
      <c r="E59" s="12">
        <f>D59-C59</f>
        <v>192</v>
      </c>
      <c r="F59" s="12">
        <v>99.51</v>
      </c>
      <c r="G59" s="13">
        <v>3.48</v>
      </c>
      <c r="H59" s="13">
        <v>22.62</v>
      </c>
      <c r="I59" s="36">
        <f t="shared" ref="I59:I64" si="43">F59+H59</f>
        <v>122.13000000000001</v>
      </c>
      <c r="J59" s="70"/>
      <c r="K59" s="70"/>
      <c r="L59" s="64"/>
      <c r="M59" s="58"/>
      <c r="N59" s="67"/>
      <c r="O59" s="52"/>
      <c r="P59" s="61"/>
      <c r="Q59" s="61"/>
      <c r="R59" s="55"/>
      <c r="S59" s="49"/>
      <c r="T59" s="49"/>
      <c r="U59" s="46"/>
    </row>
    <row r="60" spans="1:21" x14ac:dyDescent="0.2">
      <c r="A60" s="73"/>
      <c r="B60" s="12" t="s">
        <v>12</v>
      </c>
      <c r="C60" s="13">
        <v>4430</v>
      </c>
      <c r="D60" s="13">
        <v>5228</v>
      </c>
      <c r="E60" s="12">
        <f t="shared" ref="E60:E64" si="44">D60-C60</f>
        <v>798</v>
      </c>
      <c r="F60" s="12">
        <v>413.6</v>
      </c>
      <c r="G60" s="13">
        <v>3.48</v>
      </c>
      <c r="H60" s="13">
        <v>22.62</v>
      </c>
      <c r="I60" s="36">
        <f t="shared" si="43"/>
        <v>436.22</v>
      </c>
      <c r="J60" s="70"/>
      <c r="K60" s="70"/>
      <c r="L60" s="64"/>
      <c r="M60" s="58"/>
      <c r="N60" s="67"/>
      <c r="O60" s="52"/>
      <c r="P60" s="61"/>
      <c r="Q60" s="61"/>
      <c r="R60" s="55"/>
      <c r="S60" s="49"/>
      <c r="T60" s="49"/>
      <c r="U60" s="46"/>
    </row>
    <row r="61" spans="1:21" x14ac:dyDescent="0.2">
      <c r="A61" s="73"/>
      <c r="B61" s="12" t="s">
        <v>13</v>
      </c>
      <c r="C61" s="13">
        <v>37177</v>
      </c>
      <c r="D61" s="13">
        <v>37215</v>
      </c>
      <c r="E61" s="12">
        <f t="shared" si="44"/>
        <v>38</v>
      </c>
      <c r="F61" s="12">
        <v>19.7</v>
      </c>
      <c r="G61" s="13">
        <v>6.43</v>
      </c>
      <c r="H61" s="13">
        <v>41.82</v>
      </c>
      <c r="I61" s="36">
        <f t="shared" si="43"/>
        <v>61.519999999999996</v>
      </c>
      <c r="J61" s="70"/>
      <c r="K61" s="70"/>
      <c r="L61" s="64"/>
      <c r="M61" s="58"/>
      <c r="N61" s="67"/>
      <c r="O61" s="52"/>
      <c r="P61" s="61"/>
      <c r="Q61" s="61"/>
      <c r="R61" s="55"/>
      <c r="S61" s="49"/>
      <c r="T61" s="49"/>
      <c r="U61" s="46"/>
    </row>
    <row r="62" spans="1:21" x14ac:dyDescent="0.2">
      <c r="A62" s="73"/>
      <c r="B62" s="12" t="s">
        <v>14</v>
      </c>
      <c r="C62" s="13">
        <v>8011</v>
      </c>
      <c r="D62" s="13">
        <v>8141</v>
      </c>
      <c r="E62" s="12">
        <f t="shared" si="44"/>
        <v>130</v>
      </c>
      <c r="F62" s="12">
        <v>67.38</v>
      </c>
      <c r="G62" s="13">
        <v>6.75</v>
      </c>
      <c r="H62" s="13">
        <v>43.86</v>
      </c>
      <c r="I62" s="36">
        <f t="shared" si="43"/>
        <v>111.24</v>
      </c>
      <c r="J62" s="70"/>
      <c r="K62" s="70"/>
      <c r="L62" s="64"/>
      <c r="M62" s="58"/>
      <c r="N62" s="67"/>
      <c r="O62" s="52"/>
      <c r="P62" s="61"/>
      <c r="Q62" s="61"/>
      <c r="R62" s="55"/>
      <c r="S62" s="49"/>
      <c r="T62" s="49"/>
      <c r="U62" s="46"/>
    </row>
    <row r="63" spans="1:21" x14ac:dyDescent="0.2">
      <c r="A63" s="73"/>
      <c r="B63" s="12" t="s">
        <v>15</v>
      </c>
      <c r="C63" s="13">
        <v>17231</v>
      </c>
      <c r="D63" s="13">
        <v>17280</v>
      </c>
      <c r="E63" s="12">
        <f t="shared" si="44"/>
        <v>49</v>
      </c>
      <c r="F63" s="12">
        <v>25.4</v>
      </c>
      <c r="G63" s="13">
        <v>7.68</v>
      </c>
      <c r="H63" s="13">
        <v>49.89</v>
      </c>
      <c r="I63" s="36">
        <f t="shared" si="43"/>
        <v>75.289999999999992</v>
      </c>
      <c r="J63" s="70"/>
      <c r="K63" s="70"/>
      <c r="L63" s="64"/>
      <c r="M63" s="58"/>
      <c r="N63" s="67"/>
      <c r="O63" s="52"/>
      <c r="P63" s="61"/>
      <c r="Q63" s="61"/>
      <c r="R63" s="55"/>
      <c r="S63" s="49"/>
      <c r="T63" s="49"/>
      <c r="U63" s="46"/>
    </row>
    <row r="64" spans="1:21" ht="15" thickBot="1" x14ac:dyDescent="0.25">
      <c r="A64" s="74"/>
      <c r="B64" s="14" t="s">
        <v>16</v>
      </c>
      <c r="C64" s="15">
        <v>54971</v>
      </c>
      <c r="D64" s="15">
        <v>55369</v>
      </c>
      <c r="E64" s="14">
        <f t="shared" si="44"/>
        <v>398</v>
      </c>
      <c r="F64" s="14">
        <v>206.28</v>
      </c>
      <c r="G64" s="15">
        <v>6.75</v>
      </c>
      <c r="H64" s="15">
        <v>43.86</v>
      </c>
      <c r="I64" s="37">
        <f t="shared" si="43"/>
        <v>250.14</v>
      </c>
      <c r="J64" s="71"/>
      <c r="K64" s="71"/>
      <c r="L64" s="65"/>
      <c r="M64" s="59"/>
      <c r="N64" s="68"/>
      <c r="O64" s="53"/>
      <c r="P64" s="62"/>
      <c r="Q64" s="62"/>
      <c r="R64" s="56"/>
      <c r="S64" s="50"/>
      <c r="T64" s="50"/>
      <c r="U64" s="47"/>
    </row>
    <row r="65" spans="1:21" x14ac:dyDescent="0.2">
      <c r="A65" s="75" t="s">
        <v>24</v>
      </c>
      <c r="B65" s="2" t="s">
        <v>10</v>
      </c>
      <c r="C65" s="2">
        <v>2355</v>
      </c>
      <c r="D65" s="2">
        <v>2355</v>
      </c>
      <c r="E65" s="2">
        <f>D65-C65</f>
        <v>0</v>
      </c>
      <c r="F65" s="2">
        <v>0</v>
      </c>
      <c r="G65" s="2">
        <v>5.49</v>
      </c>
      <c r="H65" s="2">
        <v>35.700000000000003</v>
      </c>
      <c r="I65" s="41">
        <f>F65+H65</f>
        <v>35.700000000000003</v>
      </c>
      <c r="J65" s="69">
        <f>SUM(F65:F71)</f>
        <v>846.41</v>
      </c>
      <c r="K65" s="69">
        <f>SUM(H65:H71)</f>
        <v>227.49</v>
      </c>
      <c r="L65" s="63">
        <f>SUM(I65:I71)</f>
        <v>1073.9000000000001</v>
      </c>
      <c r="M65" s="57">
        <v>0</v>
      </c>
      <c r="N65" s="66">
        <v>0</v>
      </c>
      <c r="O65" s="51">
        <f t="shared" si="17"/>
        <v>0</v>
      </c>
      <c r="P65" s="60">
        <f>SUM(F67:F68)</f>
        <v>510.75</v>
      </c>
      <c r="Q65" s="60">
        <f t="shared" ref="Q65" si="45">K65*58%</f>
        <v>131.9442</v>
      </c>
      <c r="R65" s="54">
        <f t="shared" ref="R65" si="46">SUM(P65:Q65)</f>
        <v>642.69420000000002</v>
      </c>
      <c r="S65" s="48">
        <f>SUM(F65:F66,F69:F71)</f>
        <v>335.65999999999997</v>
      </c>
      <c r="T65" s="48">
        <f>K65*42%</f>
        <v>95.5458</v>
      </c>
      <c r="U65" s="45">
        <f t="shared" ref="U65" si="47">SUM(S65:T65)</f>
        <v>431.20579999999995</v>
      </c>
    </row>
    <row r="66" spans="1:21" x14ac:dyDescent="0.2">
      <c r="A66" s="76"/>
      <c r="B66" s="4" t="s">
        <v>11</v>
      </c>
      <c r="C66" s="4">
        <v>6389</v>
      </c>
      <c r="D66" s="4">
        <v>6678</v>
      </c>
      <c r="E66" s="4">
        <f>D66-C66</f>
        <v>289</v>
      </c>
      <c r="F66" s="4">
        <v>131.09</v>
      </c>
      <c r="G66" s="4">
        <v>2.97</v>
      </c>
      <c r="H66" s="4">
        <v>19.309999999999999</v>
      </c>
      <c r="I66" s="42">
        <f t="shared" ref="I66:I71" si="48">F66+H66</f>
        <v>150.4</v>
      </c>
      <c r="J66" s="70"/>
      <c r="K66" s="70"/>
      <c r="L66" s="64"/>
      <c r="M66" s="58"/>
      <c r="N66" s="67"/>
      <c r="O66" s="52"/>
      <c r="P66" s="61"/>
      <c r="Q66" s="61"/>
      <c r="R66" s="55"/>
      <c r="S66" s="49"/>
      <c r="T66" s="49"/>
      <c r="U66" s="46"/>
    </row>
    <row r="67" spans="1:21" x14ac:dyDescent="0.2">
      <c r="A67" s="76"/>
      <c r="B67" s="4" t="s">
        <v>12</v>
      </c>
      <c r="C67" s="4">
        <v>5228</v>
      </c>
      <c r="D67" s="4">
        <v>6251</v>
      </c>
      <c r="E67" s="4">
        <f t="shared" ref="E67:E71" si="49">D67-C67</f>
        <v>1023</v>
      </c>
      <c r="F67" s="4">
        <v>464.03</v>
      </c>
      <c r="G67" s="4">
        <v>2.97</v>
      </c>
      <c r="H67" s="4">
        <v>19.309999999999999</v>
      </c>
      <c r="I67" s="42">
        <f t="shared" si="48"/>
        <v>483.34</v>
      </c>
      <c r="J67" s="70"/>
      <c r="K67" s="70"/>
      <c r="L67" s="64"/>
      <c r="M67" s="58"/>
      <c r="N67" s="67"/>
      <c r="O67" s="52"/>
      <c r="P67" s="61"/>
      <c r="Q67" s="61"/>
      <c r="R67" s="55"/>
      <c r="S67" s="49"/>
      <c r="T67" s="49"/>
      <c r="U67" s="46"/>
    </row>
    <row r="68" spans="1:21" x14ac:dyDescent="0.2">
      <c r="A68" s="76"/>
      <c r="B68" s="4" t="s">
        <v>13</v>
      </c>
      <c r="C68" s="4">
        <v>37215</v>
      </c>
      <c r="D68" s="4">
        <v>37318</v>
      </c>
      <c r="E68" s="4">
        <f t="shared" si="49"/>
        <v>103</v>
      </c>
      <c r="F68" s="4">
        <v>46.72</v>
      </c>
      <c r="G68" s="4">
        <v>5.49</v>
      </c>
      <c r="H68" s="4">
        <v>35.700000000000003</v>
      </c>
      <c r="I68" s="42">
        <f t="shared" si="48"/>
        <v>82.42</v>
      </c>
      <c r="J68" s="70"/>
      <c r="K68" s="70"/>
      <c r="L68" s="64"/>
      <c r="M68" s="58"/>
      <c r="N68" s="67"/>
      <c r="O68" s="52"/>
      <c r="P68" s="61"/>
      <c r="Q68" s="61"/>
      <c r="R68" s="55"/>
      <c r="S68" s="49"/>
      <c r="T68" s="49"/>
      <c r="U68" s="46"/>
    </row>
    <row r="69" spans="1:21" x14ac:dyDescent="0.2">
      <c r="A69" s="76"/>
      <c r="B69" s="4" t="s">
        <v>14</v>
      </c>
      <c r="C69" s="4">
        <v>8141</v>
      </c>
      <c r="D69" s="4">
        <v>8346</v>
      </c>
      <c r="E69" s="4">
        <f t="shared" si="49"/>
        <v>205</v>
      </c>
      <c r="F69" s="4">
        <v>92.99</v>
      </c>
      <c r="G69" s="4">
        <v>5.76</v>
      </c>
      <c r="H69" s="4">
        <v>37.44</v>
      </c>
      <c r="I69" s="42">
        <f t="shared" si="48"/>
        <v>130.43</v>
      </c>
      <c r="J69" s="70"/>
      <c r="K69" s="70"/>
      <c r="L69" s="64"/>
      <c r="M69" s="58"/>
      <c r="N69" s="67"/>
      <c r="O69" s="52"/>
      <c r="P69" s="61"/>
      <c r="Q69" s="61"/>
      <c r="R69" s="55"/>
      <c r="S69" s="49"/>
      <c r="T69" s="49"/>
      <c r="U69" s="46"/>
    </row>
    <row r="70" spans="1:21" x14ac:dyDescent="0.2">
      <c r="A70" s="76"/>
      <c r="B70" s="4" t="s">
        <v>15</v>
      </c>
      <c r="C70" s="4">
        <v>17280</v>
      </c>
      <c r="D70" s="4">
        <v>17317</v>
      </c>
      <c r="E70" s="4">
        <f t="shared" si="49"/>
        <v>37</v>
      </c>
      <c r="F70" s="4">
        <v>16.78</v>
      </c>
      <c r="G70" s="4">
        <v>6.55</v>
      </c>
      <c r="H70" s="4">
        <v>42.59</v>
      </c>
      <c r="I70" s="42">
        <f t="shared" si="48"/>
        <v>59.370000000000005</v>
      </c>
      <c r="J70" s="70"/>
      <c r="K70" s="70"/>
      <c r="L70" s="64"/>
      <c r="M70" s="58"/>
      <c r="N70" s="67"/>
      <c r="O70" s="52"/>
      <c r="P70" s="61"/>
      <c r="Q70" s="61"/>
      <c r="R70" s="55"/>
      <c r="S70" s="49"/>
      <c r="T70" s="49"/>
      <c r="U70" s="46"/>
    </row>
    <row r="71" spans="1:21" ht="15" thickBot="1" x14ac:dyDescent="0.25">
      <c r="A71" s="77"/>
      <c r="B71" s="6" t="s">
        <v>16</v>
      </c>
      <c r="C71" s="6">
        <v>55369</v>
      </c>
      <c r="D71" s="6">
        <v>55578</v>
      </c>
      <c r="E71" s="6">
        <f t="shared" si="49"/>
        <v>209</v>
      </c>
      <c r="F71" s="6">
        <v>94.8</v>
      </c>
      <c r="G71" s="6">
        <v>5.76</v>
      </c>
      <c r="H71" s="6">
        <v>37.44</v>
      </c>
      <c r="I71" s="43">
        <f t="shared" si="48"/>
        <v>132.24</v>
      </c>
      <c r="J71" s="71"/>
      <c r="K71" s="71"/>
      <c r="L71" s="65"/>
      <c r="M71" s="59"/>
      <c r="N71" s="68"/>
      <c r="O71" s="53"/>
      <c r="P71" s="62"/>
      <c r="Q71" s="62"/>
      <c r="R71" s="56"/>
      <c r="S71" s="50"/>
      <c r="T71" s="50"/>
      <c r="U71" s="47"/>
    </row>
    <row r="72" spans="1:21" ht="33" customHeight="1" x14ac:dyDescent="0.2">
      <c r="A72" s="8" t="s">
        <v>29</v>
      </c>
      <c r="B72" s="9"/>
      <c r="C72" s="9"/>
      <c r="D72" s="9"/>
      <c r="E72" s="9"/>
      <c r="F72" s="9">
        <f>SUM(F2:F71)</f>
        <v>5422.0999999999995</v>
      </c>
      <c r="G72" s="9"/>
      <c r="H72" s="9">
        <f t="shared" ref="H72:R72" si="50">SUM(H2:H71)</f>
        <v>2060.4999999999991</v>
      </c>
      <c r="I72" s="44">
        <f t="shared" si="50"/>
        <v>7482.5999999999995</v>
      </c>
      <c r="J72" s="21">
        <f t="shared" si="50"/>
        <v>5422.0999999999995</v>
      </c>
      <c r="K72" s="21">
        <f t="shared" si="50"/>
        <v>2060.5</v>
      </c>
      <c r="L72" s="26">
        <f t="shared" si="50"/>
        <v>7482.6</v>
      </c>
      <c r="M72" s="22">
        <f t="shared" si="50"/>
        <v>2974.2999999999997</v>
      </c>
      <c r="N72" s="22">
        <f t="shared" si="50"/>
        <v>1340.32</v>
      </c>
      <c r="O72" s="29">
        <f t="shared" si="50"/>
        <v>4314.619999999999</v>
      </c>
      <c r="P72" s="23">
        <f t="shared" si="50"/>
        <v>1713.57</v>
      </c>
      <c r="Q72" s="23">
        <f t="shared" si="50"/>
        <v>512.70839999999998</v>
      </c>
      <c r="R72" s="31">
        <f t="shared" si="50"/>
        <v>2226.2784000000001</v>
      </c>
      <c r="S72" s="24">
        <f>SUM(S2:S71)</f>
        <v>734.23</v>
      </c>
      <c r="T72" s="24">
        <f>SUM(T2:T71)</f>
        <v>207.4716</v>
      </c>
      <c r="U72" s="33">
        <f t="shared" ref="U72" si="51">SUM(U2:U71)</f>
        <v>941.70159999999987</v>
      </c>
    </row>
    <row r="73" spans="1:21" ht="47.25" customHeight="1" x14ac:dyDescent="0.2">
      <c r="A73" s="78" t="s">
        <v>39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</row>
  </sheetData>
  <mergeCells count="131">
    <mergeCell ref="J65:J71"/>
    <mergeCell ref="A65:A71"/>
    <mergeCell ref="A73:U73"/>
    <mergeCell ref="A44:A50"/>
    <mergeCell ref="A58:A64"/>
    <mergeCell ref="J2:J8"/>
    <mergeCell ref="J9:J15"/>
    <mergeCell ref="J16:J22"/>
    <mergeCell ref="J23:J29"/>
    <mergeCell ref="J30:J36"/>
    <mergeCell ref="J37:J43"/>
    <mergeCell ref="A2:A8"/>
    <mergeCell ref="A9:A15"/>
    <mergeCell ref="A16:A22"/>
    <mergeCell ref="A23:A29"/>
    <mergeCell ref="A37:A43"/>
    <mergeCell ref="A51:A57"/>
    <mergeCell ref="J44:J50"/>
    <mergeCell ref="J51:J57"/>
    <mergeCell ref="J58:J64"/>
    <mergeCell ref="L2:L8"/>
    <mergeCell ref="K2:K8"/>
    <mergeCell ref="K9:K15"/>
    <mergeCell ref="K16:K22"/>
    <mergeCell ref="K23:K29"/>
    <mergeCell ref="L9:L15"/>
    <mergeCell ref="L16:L22"/>
    <mergeCell ref="L23:L29"/>
    <mergeCell ref="A30:A36"/>
    <mergeCell ref="L30:L36"/>
    <mergeCell ref="L37:L43"/>
    <mergeCell ref="L44:L50"/>
    <mergeCell ref="L51:L57"/>
    <mergeCell ref="K65:K71"/>
    <mergeCell ref="K30:K36"/>
    <mergeCell ref="K37:K43"/>
    <mergeCell ref="K44:K50"/>
    <mergeCell ref="K51:K57"/>
    <mergeCell ref="K58:K64"/>
    <mergeCell ref="P51:P57"/>
    <mergeCell ref="P58:P64"/>
    <mergeCell ref="P65:P71"/>
    <mergeCell ref="O58:O64"/>
    <mergeCell ref="O65:O71"/>
    <mergeCell ref="L65:L71"/>
    <mergeCell ref="N2:N8"/>
    <mergeCell ref="N9:N15"/>
    <mergeCell ref="N16:N22"/>
    <mergeCell ref="N23:N29"/>
    <mergeCell ref="N30:N36"/>
    <mergeCell ref="N37:N43"/>
    <mergeCell ref="N44:N50"/>
    <mergeCell ref="N51:N57"/>
    <mergeCell ref="N58:N64"/>
    <mergeCell ref="N65:N71"/>
    <mergeCell ref="M2:M8"/>
    <mergeCell ref="M9:M15"/>
    <mergeCell ref="M16:M22"/>
    <mergeCell ref="M23:M29"/>
    <mergeCell ref="M30:M36"/>
    <mergeCell ref="L58:L64"/>
    <mergeCell ref="Q2:Q8"/>
    <mergeCell ref="Q9:Q15"/>
    <mergeCell ref="Q16:Q22"/>
    <mergeCell ref="Q23:Q29"/>
    <mergeCell ref="Q30:Q36"/>
    <mergeCell ref="P37:P43"/>
    <mergeCell ref="P44:P50"/>
    <mergeCell ref="P2:P8"/>
    <mergeCell ref="P9:P15"/>
    <mergeCell ref="P16:P22"/>
    <mergeCell ref="P23:P29"/>
    <mergeCell ref="P30:P36"/>
    <mergeCell ref="R16:R22"/>
    <mergeCell ref="R23:R29"/>
    <mergeCell ref="R30:R36"/>
    <mergeCell ref="M37:M43"/>
    <mergeCell ref="M44:M50"/>
    <mergeCell ref="M51:M57"/>
    <mergeCell ref="M58:M64"/>
    <mergeCell ref="M65:M71"/>
    <mergeCell ref="Q37:Q43"/>
    <mergeCell ref="Q44:Q50"/>
    <mergeCell ref="Q51:Q57"/>
    <mergeCell ref="Q58:Q64"/>
    <mergeCell ref="Q65:Q71"/>
    <mergeCell ref="O37:O43"/>
    <mergeCell ref="O44:O50"/>
    <mergeCell ref="O51:O57"/>
    <mergeCell ref="O2:O8"/>
    <mergeCell ref="O9:O15"/>
    <mergeCell ref="O16:O22"/>
    <mergeCell ref="O23:O29"/>
    <mergeCell ref="O30:O36"/>
    <mergeCell ref="S65:S71"/>
    <mergeCell ref="S58:S64"/>
    <mergeCell ref="T65:T71"/>
    <mergeCell ref="T58:T64"/>
    <mergeCell ref="S37:S43"/>
    <mergeCell ref="S44:S50"/>
    <mergeCell ref="S51:S57"/>
    <mergeCell ref="S2:S8"/>
    <mergeCell ref="S9:S15"/>
    <mergeCell ref="S16:S22"/>
    <mergeCell ref="S23:S29"/>
    <mergeCell ref="S30:S36"/>
    <mergeCell ref="R37:R43"/>
    <mergeCell ref="R44:R50"/>
    <mergeCell ref="R51:R57"/>
    <mergeCell ref="R58:R64"/>
    <mergeCell ref="R65:R71"/>
    <mergeCell ref="R2:R8"/>
    <mergeCell ref="R9:R15"/>
    <mergeCell ref="U65:U71"/>
    <mergeCell ref="T37:T43"/>
    <mergeCell ref="T44:T50"/>
    <mergeCell ref="T51:T57"/>
    <mergeCell ref="T2:T8"/>
    <mergeCell ref="T9:T15"/>
    <mergeCell ref="T16:T22"/>
    <mergeCell ref="T23:T29"/>
    <mergeCell ref="T30:T36"/>
    <mergeCell ref="U2:U8"/>
    <mergeCell ref="U9:U15"/>
    <mergeCell ref="U16:U22"/>
    <mergeCell ref="U23:U29"/>
    <mergeCell ref="U30:U36"/>
    <mergeCell ref="U37:U43"/>
    <mergeCell ref="U44:U50"/>
    <mergeCell ref="U51:U57"/>
    <mergeCell ref="U58:U6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demon h</dc:creator>
  <cp:lastModifiedBy>demon h</cp:lastModifiedBy>
  <dcterms:created xsi:type="dcterms:W3CDTF">2025-08-20T08:24:06Z</dcterms:created>
  <dcterms:modified xsi:type="dcterms:W3CDTF">2026-05-27T02:45:14Z</dcterms:modified>
</cp:coreProperties>
</file>